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K\3_OTDEL_BA\ALL\БЮДЖЕТ_23_24_25\ИСПОЛНЕНИЕ\9 месяцев\"/>
    </mc:Choice>
  </mc:AlternateContent>
  <bookViews>
    <workbookView xWindow="480" yWindow="30" windowWidth="26835" windowHeight="11835"/>
  </bookViews>
  <sheets>
    <sheet name="Доходы" sheetId="1" r:id="rId1"/>
    <sheet name="Р МП" sheetId="2" r:id="rId2"/>
    <sheet name="Р РПр" sheetId="3" r:id="rId3"/>
  </sheets>
  <calcPr calcId="162913" iterate="1"/>
</workbook>
</file>

<file path=xl/calcChain.xml><?xml version="1.0" encoding="utf-8"?>
<calcChain xmlns="http://schemas.openxmlformats.org/spreadsheetml/2006/main">
  <c r="F8" i="3" l="1"/>
  <c r="F55" i="3"/>
  <c r="F7" i="3"/>
  <c r="I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6" i="3"/>
  <c r="H6" i="2"/>
  <c r="E6" i="2"/>
  <c r="E7" i="1"/>
  <c r="E28" i="2"/>
  <c r="E25" i="2"/>
  <c r="E26" i="2"/>
  <c r="E27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H38" i="1"/>
  <c r="H39" i="1"/>
  <c r="H43" i="1"/>
  <c r="E43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H17" i="2"/>
  <c r="I8" i="3"/>
  <c r="G7" i="3"/>
  <c r="G8" i="3"/>
  <c r="G9" i="3"/>
  <c r="I9" i="3"/>
  <c r="G10" i="3"/>
  <c r="I10" i="3"/>
  <c r="G11" i="3"/>
  <c r="I11" i="3"/>
  <c r="H28" i="3" l="1"/>
  <c r="G28" i="2"/>
  <c r="G25" i="2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7" i="1"/>
  <c r="H40" i="1"/>
  <c r="H41" i="1"/>
  <c r="H42" i="1"/>
  <c r="G22" i="1"/>
  <c r="F15" i="1" l="1"/>
  <c r="C7" i="1"/>
  <c r="D35" i="1"/>
  <c r="G8" i="1" l="1"/>
  <c r="G36" i="1"/>
  <c r="G35" i="1" l="1"/>
  <c r="H35" i="1" s="1"/>
  <c r="H36" i="1"/>
  <c r="H14" i="3"/>
  <c r="F7" i="2" l="1"/>
  <c r="F6" i="2"/>
  <c r="G7" i="1" l="1"/>
  <c r="G6" i="1" s="1"/>
  <c r="H6" i="1" s="1"/>
  <c r="H7" i="2" l="1"/>
  <c r="H8" i="2"/>
  <c r="H9" i="2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6" i="2"/>
  <c r="H27" i="2"/>
  <c r="I12" i="3"/>
  <c r="I13" i="3"/>
  <c r="I15" i="3"/>
  <c r="I16" i="3"/>
  <c r="I17" i="3"/>
  <c r="I19" i="3"/>
  <c r="I20" i="3"/>
  <c r="I21" i="3"/>
  <c r="I22" i="3"/>
  <c r="I23" i="3"/>
  <c r="I25" i="3"/>
  <c r="I26" i="3"/>
  <c r="I27" i="3"/>
  <c r="I29" i="3"/>
  <c r="I30" i="3"/>
  <c r="I31" i="3"/>
  <c r="I33" i="3"/>
  <c r="I34" i="3"/>
  <c r="I35" i="3"/>
  <c r="I36" i="3"/>
  <c r="I37" i="3"/>
  <c r="I38" i="3"/>
  <c r="I40" i="3"/>
  <c r="I41" i="3"/>
  <c r="I43" i="3"/>
  <c r="I45" i="3"/>
  <c r="I46" i="3"/>
  <c r="I47" i="3"/>
  <c r="I49" i="3"/>
  <c r="I50" i="3"/>
  <c r="I51" i="3"/>
  <c r="I52" i="3"/>
  <c r="I54" i="3"/>
  <c r="G15" i="3" l="1"/>
  <c r="D12" i="3"/>
  <c r="E14" i="3"/>
  <c r="D14" i="3"/>
  <c r="E28" i="3"/>
  <c r="D28" i="3"/>
  <c r="H53" i="3"/>
  <c r="H48" i="3"/>
  <c r="H44" i="3"/>
  <c r="H42" i="3"/>
  <c r="H39" i="3"/>
  <c r="H32" i="3"/>
  <c r="I28" i="3"/>
  <c r="H24" i="3"/>
  <c r="H18" i="3"/>
  <c r="I14" i="3"/>
  <c r="H6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H55" i="3" l="1"/>
  <c r="E53" i="3" l="1"/>
  <c r="I53" i="3" s="1"/>
  <c r="D53" i="3"/>
  <c r="E48" i="3"/>
  <c r="I48" i="3" s="1"/>
  <c r="D48" i="3"/>
  <c r="E44" i="3"/>
  <c r="I44" i="3" s="1"/>
  <c r="D44" i="3"/>
  <c r="E42" i="3"/>
  <c r="I42" i="3" s="1"/>
  <c r="D42" i="3"/>
  <c r="E39" i="3"/>
  <c r="I39" i="3" s="1"/>
  <c r="D39" i="3"/>
  <c r="E32" i="3"/>
  <c r="I32" i="3" s="1"/>
  <c r="D32" i="3"/>
  <c r="E24" i="3"/>
  <c r="I24" i="3" s="1"/>
  <c r="D24" i="3"/>
  <c r="E18" i="3"/>
  <c r="I18" i="3" s="1"/>
  <c r="D18" i="3"/>
  <c r="E6" i="3" l="1"/>
  <c r="I6" i="3" s="1"/>
  <c r="D6" i="3"/>
  <c r="D25" i="2"/>
  <c r="C25" i="2"/>
  <c r="H25" i="2" l="1"/>
  <c r="F25" i="2"/>
  <c r="D28" i="2"/>
  <c r="H28" i="2" s="1"/>
  <c r="C28" i="2"/>
  <c r="F28" i="2" l="1"/>
  <c r="E55" i="3"/>
  <c r="I55" i="3" s="1"/>
  <c r="D55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6" i="3"/>
  <c r="G55" i="3" l="1"/>
  <c r="F8" i="1"/>
  <c r="F9" i="1"/>
  <c r="F10" i="1"/>
  <c r="F11" i="1"/>
  <c r="F14" i="1"/>
  <c r="F16" i="1"/>
  <c r="F17" i="1"/>
  <c r="F18" i="1"/>
  <c r="F19" i="1"/>
  <c r="F22" i="1"/>
  <c r="F23" i="1"/>
  <c r="F24" i="1"/>
  <c r="F25" i="1"/>
  <c r="F26" i="1"/>
  <c r="F27" i="1"/>
  <c r="F28" i="1"/>
  <c r="F30" i="1"/>
  <c r="F32" i="1"/>
  <c r="F33" i="1"/>
  <c r="F34" i="1"/>
  <c r="F38" i="1"/>
  <c r="F39" i="1"/>
  <c r="F43" i="1"/>
  <c r="E37" i="1"/>
  <c r="E38" i="1"/>
  <c r="E39" i="1"/>
  <c r="E40" i="1"/>
  <c r="E41" i="1"/>
  <c r="E42" i="1"/>
  <c r="D7" i="1" l="1"/>
  <c r="F36" i="1" l="1"/>
  <c r="E36" i="1"/>
  <c r="F7" i="1"/>
  <c r="C35" i="1"/>
  <c r="C6" i="1" s="1"/>
  <c r="D6" i="1" l="1"/>
  <c r="F35" i="1"/>
  <c r="F6" i="1" l="1"/>
</calcChain>
</file>

<file path=xl/sharedStrings.xml><?xml version="1.0" encoding="utf-8"?>
<sst xmlns="http://schemas.openxmlformats.org/spreadsheetml/2006/main" count="190" uniqueCount="177">
  <si>
    <t>Наименование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</si>
  <si>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</si>
  <si>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</si>
  <si>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</si>
  <si>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</si>
  <si>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</si>
  <si>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патентная система налогообложения</t>
  </si>
  <si>
    <t>неналоговые доходы, из них:</t>
  </si>
  <si>
    <t>аренда имущества</t>
  </si>
  <si>
    <t>Доходы всего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</si>
  <si>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</si>
  <si>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</si>
  <si>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</si>
  <si>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</si>
  <si>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</si>
  <si>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</si>
  <si>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Возврат остатков</t>
  </si>
  <si>
    <t>отклонение (гр.3-гр.2)</t>
  </si>
  <si>
    <t>(тыс.руб.)</t>
  </si>
  <si>
    <t>Налоговые и неналоговые доходы</t>
  </si>
  <si>
    <t>Безвозмездные поступления, в т.ч.</t>
  </si>
  <si>
    <t>арендная плата за землю (до разграничения)</t>
  </si>
  <si>
    <t>арендная плата за землю (собственность округа)</t>
  </si>
  <si>
    <t>отмененные налоги и сборы</t>
  </si>
  <si>
    <t>продажа земли (до разграничения)</t>
  </si>
  <si>
    <t>прочие</t>
  </si>
  <si>
    <t>штрафы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</si>
  <si>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</si>
  <si>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</si>
  <si>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</si>
  <si>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</si>
  <si>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</si>
  <si>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</si>
  <si>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</si>
  <si>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продажа земли (собственность округа)</t>
  </si>
  <si>
    <t>единый сельскохозяйственный налог</t>
  </si>
  <si>
    <t>% исполнения</t>
  </si>
  <si>
    <t>плата за увеличение площади земельных участков</t>
  </si>
  <si>
    <t xml:space="preserve">Ежеквартальные сведения об исполнении бюджета Дмитровского городского округа Московской области 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</si>
  <si>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</si>
  <si>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</si>
  <si>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</si>
  <si>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</si>
  <si>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</si>
  <si>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</si>
  <si>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</si>
  <si>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</si>
  <si>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</si>
  <si>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</si>
  <si>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</si>
  <si>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</si>
  <si>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</si>
  <si>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</si>
  <si>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</si>
  <si>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</si>
  <si>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</si>
  <si>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</si>
  <si>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</si>
  <si>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</si>
  <si>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</si>
  <si>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Раздел /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</si>
  <si>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</si>
  <si>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</si>
  <si>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</si>
  <si>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</si>
  <si>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</si>
  <si>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</si>
  <si>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</si>
  <si>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</si>
  <si>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</si>
  <si>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</si>
  <si>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</si>
  <si>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</si>
  <si>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</si>
  <si>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</si>
  <si>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</si>
  <si>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</si>
  <si>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</si>
  <si>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</si>
  <si>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</si>
  <si>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</si>
  <si>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</si>
  <si>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</si>
  <si>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</si>
  <si>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</si>
  <si>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</si>
  <si>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</si>
  <si>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</si>
  <si>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</si>
  <si>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</si>
  <si>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</si>
  <si>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</si>
  <si>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</si>
  <si>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</si>
  <si>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</si>
  <si>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</si>
  <si>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</si>
  <si>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</si>
  <si>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</si>
  <si>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</si>
  <si>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</si>
  <si>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</si>
  <si>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</si>
  <si>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</si>
  <si>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</si>
  <si>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</si>
  <si>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</si>
  <si>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</si>
  <si>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</si>
  <si>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</si>
  <si>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</si>
  <si>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</si>
  <si>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</si>
  <si>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</si>
  <si>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</si>
  <si>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</si>
  <si>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</si>
  <si>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</si>
  <si>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</si>
  <si>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</si>
  <si>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</si>
  <si>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</si>
  <si>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</si>
  <si>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</si>
  <si>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</si>
  <si>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</si>
  <si>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</si>
  <si>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</si>
  <si>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</si>
  <si>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</si>
  <si>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</si>
  <si>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</si>
  <si>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</si>
  <si>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</si>
  <si>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</si>
  <si>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</si>
  <si>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</si>
  <si>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</si>
  <si>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</si>
  <si>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</si>
  <si>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</si>
  <si>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</si>
  <si>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</si>
  <si>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</si>
  <si>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</si>
  <si>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</si>
  <si>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</si>
  <si>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</si>
  <si>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</si>
  <si>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</si>
  <si>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</si>
  <si>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</si>
  <si>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</si>
  <si>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</si>
  <si>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</si>
  <si>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</si>
  <si>
    <t>(тыс. руб.)</t>
  </si>
  <si>
    <t>Утвержденный  план 2023г.</t>
  </si>
  <si>
    <t>Гражданская оборона</t>
  </si>
  <si>
    <t>0309</t>
  </si>
  <si>
    <t>Сбор, удаление отходов и очистка сточных вод</t>
  </si>
  <si>
    <t>0602</t>
  </si>
  <si>
    <t>По расходам в разрезе муниципальных программ в сравнении с запланированными значениями на финансовый год и в сравнении с соответствующим периодом прошлого года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</si>
  <si>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</si>
  <si>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</si>
  <si>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По разделам и подразделам классификации расходов в сравнении с запланированными значениями на финансовый год и в сравнении с соответствующим периодом прошлого года</t>
  </si>
  <si>
    <t>Утвержденный  план 2023 г.</t>
  </si>
  <si>
    <t>прочие налоговые доходы</t>
  </si>
  <si>
    <t>По доходам в разрезе видов доходов в сравнении с запланированными значениями на финансовый год и в сравнении с соответствующим периодом прошлого года</t>
  </si>
  <si>
    <t>автоматизированная упрощенная система налогообложения</t>
  </si>
  <si>
    <t>приватизация имущества</t>
  </si>
  <si>
    <t xml:space="preserve">Исполнено на 01.10.2023г. </t>
  </si>
  <si>
    <t xml:space="preserve">Исполнено на 01.10.2022г. </t>
  </si>
  <si>
    <t>отклонение (гр.3-гр.6)</t>
  </si>
  <si>
    <t>Доходы от возврата остатков</t>
  </si>
  <si>
    <t>отклонение (гр.4-гр.3)</t>
  </si>
  <si>
    <t>отклонение (гр.4-гр.7)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</si>
</sst>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[&gt;=0.005]#,##0.00,;[Red][&lt;=-0.005]\-#,##0.00,;#,##0.00"/>
    <numFmt numFmtId="166" formatCode="#,##0.00_ ;[Red]\-#,##0.00\ "/>
    <numFmt numFmtId="167" formatCode="[&gt;=0.005]#,##0.00000,;[Red][&lt;=-0.005]\-#,##0.00000,;#,##0.00000"/>
    <numFmt numFmtId="176" formatCode="#,##0.0_ ;[Red]\-#,##0.0\ 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2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0" fontId="0" fillId="0" borderId="0" xfId="0" applyNumberFormat="1"/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7" fontId="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4" fontId="6" fillId="0" borderId="0" xfId="0" applyNumberFormat="1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165" fontId="15" fillId="0" borderId="0" xfId="0" applyNumberFormat="1" applyFont="1"/>
    <xf numFmtId="166" fontId="13" fillId="0" borderId="0" xfId="0" applyNumberFormat="1" applyFont="1" applyAlignment="1">
      <alignment wrapText="1"/>
    </xf>
    <xf numFmtId="0" fontId="13" fillId="0" borderId="0" xfId="0" applyNumberFormat="1" applyFont="1"/>
    <xf numFmtId="165" fontId="6" fillId="0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/>
    <xf numFmtId="165" fontId="8" fillId="0" borderId="0" xfId="0" applyNumberFormat="1" applyFont="1" applyAlignment="1">
      <alignment horizont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176" fontId="0" fillId="0" borderId="0" xfId="0" applyNumberFormat="1"/>
    <xf numFmtId="176" fontId="5" fillId="0" borderId="0" xfId="0" applyNumberFormat="1" applyFont="1" applyAlignment="1">
      <alignment horizont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3" fillId="0" borderId="0" xfId="0" applyNumberFormat="1" applyFont="1"/>
    <xf numFmtId="4" fontId="8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tabSelected="1" workbookViewId="0">
      <selection activeCell="B2" sqref="B2:H2"/>
    </sheetView>
  </sheetViews>
  <sheetFormatPr defaultRowHeight="15" x14ac:dyDescent="0.25"/>
  <cols>
    <col min="2" max="2" width="30.28515625" style="4" customWidth="1"/>
    <col min="3" max="3" width="17.28515625" style="32" customWidth="1"/>
    <col min="4" max="4" width="14.42578125" style="32" customWidth="1"/>
    <col min="5" max="5" width="14.7109375" style="32" customWidth="1"/>
    <col min="6" max="6" width="13.5703125" style="32" customWidth="1"/>
    <col min="7" max="7" width="14.28515625" customWidth="1"/>
    <col min="8" max="8" width="13.7109375" style="32" customWidth="1"/>
  </cols>
  <sheetData>
    <row r="1" spans="2:8" ht="52.5" customHeight="1" x14ac:dyDescent="0.4">
      <c r="B1" s="59" t="s">
        <v>38</v>
      </c>
      <c r="C1" s="59"/>
      <c r="D1" s="59"/>
      <c r="E1" s="59"/>
      <c r="F1" s="59"/>
      <c r="G1" s="59"/>
      <c r="H1" s="59"/>
    </row>
    <row r="2" spans="2:8" ht="40.5" customHeight="1" x14ac:dyDescent="0.3">
      <c r="B2" s="60" t="s">
        <v>168</v>
      </c>
      <c r="C2" s="60"/>
      <c r="D2" s="60"/>
      <c r="E2" s="60"/>
      <c r="F2" s="60"/>
      <c r="G2" s="60"/>
      <c r="H2" s="60"/>
    </row>
    <row r="3" spans="2:8" x14ac:dyDescent="0.25">
      <c r="H3" s="32" t="s">
        <v>18</v>
      </c>
    </row>
    <row r="4" spans="2:8" s="1" customFormat="1" ht="47.25" x14ac:dyDescent="0.25">
      <c r="B4" s="2" t="s">
        <v>0</v>
      </c>
      <c r="C4" s="15" t="s">
        <v>166</v>
      </c>
      <c r="D4" s="15" t="s">
        <v>171</v>
      </c>
      <c r="E4" s="15" t="s">
        <v>17</v>
      </c>
      <c r="F4" s="15" t="s">
        <v>36</v>
      </c>
      <c r="G4" s="15" t="s">
        <v>172</v>
      </c>
      <c r="H4" s="15" t="s">
        <v>173</v>
      </c>
    </row>
    <row r="5" spans="2:8" ht="15.75" x14ac:dyDescent="0.25">
      <c r="B5" s="2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</row>
    <row r="6" spans="2:8" s="38" customFormat="1" ht="15.75" x14ac:dyDescent="0.25">
      <c r="B6" s="10" t="s">
        <v>9</v>
      </c>
      <c r="C6" s="48">
        <f>C7+C35</f>
        <v>16237991.000000002</v>
      </c>
      <c r="D6" s="48">
        <f>D7+D35</f>
        <v>9088288.8000000007</v>
      </c>
      <c r="E6" s="19">
        <f>D6-C6</f>
        <v>-7149702.2000000011</v>
      </c>
      <c r="F6" s="19">
        <f>D6/C6*100</f>
        <v>55.969293245697692</v>
      </c>
      <c r="G6" s="19">
        <f>G7+G35</f>
        <v>6694494.3000000007</v>
      </c>
      <c r="H6" s="19">
        <f>D6-G6</f>
        <v>2393794.5</v>
      </c>
    </row>
    <row r="7" spans="2:8" s="38" customFormat="1" ht="45.75" customHeight="1" x14ac:dyDescent="0.25">
      <c r="B7" s="10" t="s">
        <v>19</v>
      </c>
      <c r="C7" s="48">
        <f>C8+C22</f>
        <v>6161929.9000000004</v>
      </c>
      <c r="D7" s="48">
        <f>D8+D22</f>
        <v>4131134.3</v>
      </c>
      <c r="E7" s="19">
        <f>D7-C7</f>
        <v>-2030795.6000000006</v>
      </c>
      <c r="F7" s="19">
        <f t="shared" ref="F7:F43" si="0">D7/C7*100</f>
        <v>67.042864281854293</v>
      </c>
      <c r="G7" s="19">
        <f>G8+G22</f>
        <v>3572722.1</v>
      </c>
      <c r="H7" s="19">
        <f t="shared" ref="H7:H43" si="1">D7-G7</f>
        <v>558412.19999999972</v>
      </c>
    </row>
    <row r="8" spans="2:8" s="38" customFormat="1" ht="41.25" customHeight="1" x14ac:dyDescent="0.25">
      <c r="B8" s="10" t="s">
        <v>1</v>
      </c>
      <c r="C8" s="48">
        <v>5346579</v>
      </c>
      <c r="D8" s="48">
        <v>3423582.3</v>
      </c>
      <c r="E8" s="19">
        <f t="shared" ref="E7:E43" si="2">D8-C8</f>
        <v>-1922996.7000000002</v>
      </c>
      <c r="F8" s="19">
        <f t="shared" si="0"/>
        <v>64.033137825140159</v>
      </c>
      <c r="G8" s="19">
        <f>SUM(G9:G21)</f>
        <v>3086720.4</v>
      </c>
      <c r="H8" s="19">
        <f t="shared" si="1"/>
        <v>336861.89999999991</v>
      </c>
    </row>
    <row r="9" spans="2:8" s="38" customFormat="1" ht="37.5" customHeight="1" x14ac:dyDescent="0.25">
      <c r="B9" s="49" t="s">
        <v>2</v>
      </c>
      <c r="C9" s="50">
        <v>2966640</v>
      </c>
      <c r="D9" s="50">
        <v>2127870.2999999998</v>
      </c>
      <c r="E9" s="50">
        <f t="shared" si="2"/>
        <v>-838769.70000000019</v>
      </c>
      <c r="F9" s="19">
        <f t="shared" si="0"/>
        <v>71.726609902111477</v>
      </c>
      <c r="G9" s="46">
        <v>1798159.9</v>
      </c>
      <c r="H9" s="19">
        <f t="shared" si="1"/>
        <v>329710.39999999991</v>
      </c>
    </row>
    <row r="10" spans="2:8" s="38" customFormat="1" ht="21" customHeight="1" x14ac:dyDescent="0.25">
      <c r="B10" s="49" t="s">
        <v>3</v>
      </c>
      <c r="C10" s="50">
        <v>93160</v>
      </c>
      <c r="D10" s="50">
        <v>69119.600000000006</v>
      </c>
      <c r="E10" s="50">
        <f t="shared" si="2"/>
        <v>-24040.399999999994</v>
      </c>
      <c r="F10" s="19">
        <f t="shared" si="0"/>
        <v>74.194504079003877</v>
      </c>
      <c r="G10" s="46">
        <v>74159.3</v>
      </c>
      <c r="H10" s="19">
        <f t="shared" si="1"/>
        <v>-5039.6999999999971</v>
      </c>
    </row>
    <row r="11" spans="2:8" s="38" customFormat="1" ht="41.25" customHeight="1" x14ac:dyDescent="0.25">
      <c r="B11" s="49" t="s">
        <v>4</v>
      </c>
      <c r="C11" s="50">
        <v>759224</v>
      </c>
      <c r="D11" s="50">
        <v>547408</v>
      </c>
      <c r="E11" s="50">
        <f t="shared" si="2"/>
        <v>-211816</v>
      </c>
      <c r="F11" s="19">
        <f t="shared" si="0"/>
        <v>72.100987323899133</v>
      </c>
      <c r="G11" s="46">
        <v>456016.8</v>
      </c>
      <c r="H11" s="19">
        <f t="shared" si="1"/>
        <v>91391.200000000012</v>
      </c>
    </row>
    <row r="12" spans="2:8" s="38" customFormat="1" ht="34.5" customHeight="1" x14ac:dyDescent="0.25">
      <c r="B12" s="49" t="s">
        <v>5</v>
      </c>
      <c r="C12" s="50">
        <v>0</v>
      </c>
      <c r="D12" s="50">
        <v>-1519.3</v>
      </c>
      <c r="E12" s="50">
        <f t="shared" si="2"/>
        <v>-1519.3</v>
      </c>
      <c r="F12" s="19">
        <v>0</v>
      </c>
      <c r="G12" s="46">
        <v>812.9</v>
      </c>
      <c r="H12" s="19">
        <f t="shared" si="1"/>
        <v>-2332.1999999999998</v>
      </c>
    </row>
    <row r="13" spans="2:8" s="38" customFormat="1" ht="34.5" customHeight="1" x14ac:dyDescent="0.25">
      <c r="B13" s="49" t="s">
        <v>35</v>
      </c>
      <c r="C13" s="50">
        <v>0</v>
      </c>
      <c r="D13" s="50">
        <v>453.1</v>
      </c>
      <c r="E13" s="50">
        <f t="shared" si="2"/>
        <v>453.1</v>
      </c>
      <c r="F13" s="19">
        <v>0</v>
      </c>
      <c r="G13" s="46">
        <v>553.20000000000005</v>
      </c>
      <c r="H13" s="19">
        <f t="shared" si="1"/>
        <v>-100.10000000000002</v>
      </c>
    </row>
    <row r="14" spans="2:8" s="38" customFormat="1" ht="40.5" customHeight="1" x14ac:dyDescent="0.25">
      <c r="B14" s="49" t="s">
        <v>6</v>
      </c>
      <c r="C14" s="50">
        <v>91490</v>
      </c>
      <c r="D14" s="50">
        <v>41022.6</v>
      </c>
      <c r="E14" s="50">
        <f t="shared" si="2"/>
        <v>-50467.4</v>
      </c>
      <c r="F14" s="19">
        <f t="shared" si="0"/>
        <v>44.838342988304731</v>
      </c>
      <c r="G14" s="46">
        <v>50827.4</v>
      </c>
      <c r="H14" s="19">
        <f t="shared" si="1"/>
        <v>-9804.8000000000029</v>
      </c>
    </row>
    <row r="15" spans="2:8" s="38" customFormat="1" ht="40.5" customHeight="1" x14ac:dyDescent="0.25">
      <c r="B15" s="49" t="s">
        <v>169</v>
      </c>
      <c r="C15" s="50">
        <v>1340</v>
      </c>
      <c r="D15" s="50">
        <v>1065.8</v>
      </c>
      <c r="E15" s="50">
        <f t="shared" si="2"/>
        <v>-274.20000000000005</v>
      </c>
      <c r="F15" s="19">
        <f t="shared" si="0"/>
        <v>79.537313432835816</v>
      </c>
      <c r="G15" s="46">
        <v>0</v>
      </c>
      <c r="H15" s="19">
        <f t="shared" si="1"/>
        <v>1065.8</v>
      </c>
    </row>
    <row r="16" spans="2:8" s="38" customFormat="1" ht="38.25" customHeight="1" x14ac:dyDescent="0.25">
      <c r="B16" s="49" t="s">
        <v>30</v>
      </c>
      <c r="C16" s="50">
        <v>336156</v>
      </c>
      <c r="D16" s="50">
        <v>69190.600000000006</v>
      </c>
      <c r="E16" s="50">
        <f t="shared" si="2"/>
        <v>-266965.40000000002</v>
      </c>
      <c r="F16" s="19">
        <f t="shared" si="0"/>
        <v>20.582884137126811</v>
      </c>
      <c r="G16" s="46">
        <v>73563.399999999994</v>
      </c>
      <c r="H16" s="19">
        <f t="shared" si="1"/>
        <v>-4372.7999999999884</v>
      </c>
    </row>
    <row r="17" spans="2:8" s="38" customFormat="1" ht="34.5" customHeight="1" x14ac:dyDescent="0.25">
      <c r="B17" s="49" t="s">
        <v>31</v>
      </c>
      <c r="C17" s="50">
        <v>605747</v>
      </c>
      <c r="D17" s="50">
        <v>435702.8</v>
      </c>
      <c r="E17" s="50">
        <f t="shared" si="2"/>
        <v>-170044.2</v>
      </c>
      <c r="F17" s="19">
        <f t="shared" si="0"/>
        <v>71.928181237381281</v>
      </c>
      <c r="G17" s="46">
        <v>508220.4</v>
      </c>
      <c r="H17" s="19">
        <f t="shared" si="1"/>
        <v>-72517.600000000035</v>
      </c>
    </row>
    <row r="18" spans="2:8" s="38" customFormat="1" ht="23.25" customHeight="1" x14ac:dyDescent="0.25">
      <c r="B18" s="49" t="s">
        <v>32</v>
      </c>
      <c r="C18" s="50">
        <v>462344</v>
      </c>
      <c r="D18" s="50">
        <v>110021.9</v>
      </c>
      <c r="E18" s="50">
        <f t="shared" si="2"/>
        <v>-352322.1</v>
      </c>
      <c r="F18" s="19">
        <f t="shared" si="0"/>
        <v>23.796545429377257</v>
      </c>
      <c r="G18" s="46">
        <v>102974.39999999999</v>
      </c>
      <c r="H18" s="19">
        <f t="shared" si="1"/>
        <v>7047.5</v>
      </c>
    </row>
    <row r="19" spans="2:8" s="38" customFormat="1" ht="24" customHeight="1" x14ac:dyDescent="0.25">
      <c r="B19" s="49" t="s">
        <v>33</v>
      </c>
      <c r="C19" s="50">
        <v>30478</v>
      </c>
      <c r="D19" s="50">
        <v>23240.2</v>
      </c>
      <c r="E19" s="50">
        <f t="shared" si="2"/>
        <v>-7237.7999999999993</v>
      </c>
      <c r="F19" s="19">
        <f t="shared" si="0"/>
        <v>76.252378765010832</v>
      </c>
      <c r="G19" s="46">
        <v>21406.6</v>
      </c>
      <c r="H19" s="19">
        <f t="shared" si="1"/>
        <v>1833.6000000000022</v>
      </c>
    </row>
    <row r="20" spans="2:8" s="38" customFormat="1" ht="24" customHeight="1" x14ac:dyDescent="0.25">
      <c r="B20" s="49" t="s">
        <v>23</v>
      </c>
      <c r="C20" s="50">
        <v>0</v>
      </c>
      <c r="D20" s="50">
        <v>6.7</v>
      </c>
      <c r="E20" s="50">
        <f t="shared" si="2"/>
        <v>6.7</v>
      </c>
      <c r="F20" s="19">
        <v>0</v>
      </c>
      <c r="G20" s="46">
        <v>26.1</v>
      </c>
      <c r="H20" s="19">
        <f t="shared" si="1"/>
        <v>-19.400000000000002</v>
      </c>
    </row>
    <row r="21" spans="2:8" s="38" customFormat="1" ht="24" customHeight="1" x14ac:dyDescent="0.25">
      <c r="B21" s="49" t="s">
        <v>167</v>
      </c>
      <c r="C21" s="50">
        <v>0</v>
      </c>
      <c r="D21" s="50">
        <v>0</v>
      </c>
      <c r="E21" s="50">
        <f t="shared" si="2"/>
        <v>0</v>
      </c>
      <c r="F21" s="19">
        <v>0</v>
      </c>
      <c r="G21" s="34">
        <v>0</v>
      </c>
      <c r="H21" s="19">
        <f t="shared" si="1"/>
        <v>0</v>
      </c>
    </row>
    <row r="22" spans="2:8" s="38" customFormat="1" ht="42.75" customHeight="1" x14ac:dyDescent="0.25">
      <c r="B22" s="10" t="s">
        <v>7</v>
      </c>
      <c r="C22" s="48">
        <v>815350.9</v>
      </c>
      <c r="D22" s="48">
        <v>707552</v>
      </c>
      <c r="E22" s="19">
        <f t="shared" si="2"/>
        <v>-107798.90000000002</v>
      </c>
      <c r="F22" s="19">
        <f t="shared" si="0"/>
        <v>86.778833505917504</v>
      </c>
      <c r="G22" s="19">
        <f>SUM(G23:G34)</f>
        <v>486001.7</v>
      </c>
      <c r="H22" s="19">
        <f t="shared" si="1"/>
        <v>221550.3</v>
      </c>
    </row>
    <row r="23" spans="2:8" s="38" customFormat="1" ht="30" customHeight="1" x14ac:dyDescent="0.25">
      <c r="B23" s="49" t="s">
        <v>21</v>
      </c>
      <c r="C23" s="50">
        <v>360000</v>
      </c>
      <c r="D23" s="50">
        <v>258394.6</v>
      </c>
      <c r="E23" s="50">
        <f t="shared" si="2"/>
        <v>-101605.4</v>
      </c>
      <c r="F23" s="19">
        <f t="shared" si="0"/>
        <v>71.776277777777779</v>
      </c>
      <c r="G23" s="46">
        <v>262155.3</v>
      </c>
      <c r="H23" s="19">
        <f t="shared" si="1"/>
        <v>-3760.6999999999825</v>
      </c>
    </row>
    <row r="24" spans="2:8" s="38" customFormat="1" ht="30" customHeight="1" x14ac:dyDescent="0.25">
      <c r="B24" s="49" t="s">
        <v>22</v>
      </c>
      <c r="C24" s="50">
        <v>5000</v>
      </c>
      <c r="D24" s="50">
        <v>5776.3</v>
      </c>
      <c r="E24" s="50">
        <f t="shared" si="2"/>
        <v>776.30000000000018</v>
      </c>
      <c r="F24" s="19">
        <f t="shared" si="0"/>
        <v>115.526</v>
      </c>
      <c r="G24" s="46">
        <v>1838.4</v>
      </c>
      <c r="H24" s="19">
        <f t="shared" si="1"/>
        <v>3937.9</v>
      </c>
    </row>
    <row r="25" spans="2:8" s="38" customFormat="1" ht="23.25" customHeight="1" x14ac:dyDescent="0.25">
      <c r="B25" s="49" t="s">
        <v>8</v>
      </c>
      <c r="C25" s="50">
        <v>22739.3</v>
      </c>
      <c r="D25" s="50">
        <v>17038.7</v>
      </c>
      <c r="E25" s="50">
        <f t="shared" si="2"/>
        <v>-5700.5999999999985</v>
      </c>
      <c r="F25" s="19">
        <f t="shared" si="0"/>
        <v>74.930626712343823</v>
      </c>
      <c r="G25" s="46">
        <v>18058.599999999999</v>
      </c>
      <c r="H25" s="19">
        <f t="shared" si="1"/>
        <v>-1019.8999999999978</v>
      </c>
    </row>
    <row r="26" spans="2:8" s="38" customFormat="1" ht="33.75" customHeight="1" x14ac:dyDescent="0.25">
      <c r="B26" s="49" t="s">
        <v>27</v>
      </c>
      <c r="C26" s="50">
        <v>49604</v>
      </c>
      <c r="D26" s="50">
        <v>41130.9</v>
      </c>
      <c r="E26" s="50">
        <f t="shared" si="2"/>
        <v>-8473.0999999999985</v>
      </c>
      <c r="F26" s="19">
        <f t="shared" si="0"/>
        <v>82.918514635916466</v>
      </c>
      <c r="G26" s="46">
        <v>34928</v>
      </c>
      <c r="H26" s="19">
        <f t="shared" si="1"/>
        <v>6202.9000000000015</v>
      </c>
    </row>
    <row r="27" spans="2:8" s="38" customFormat="1" ht="42.75" customHeight="1" x14ac:dyDescent="0.25">
      <c r="B27" s="49" t="s">
        <v>28</v>
      </c>
      <c r="C27" s="50">
        <v>5394</v>
      </c>
      <c r="D27" s="50">
        <v>5298.9</v>
      </c>
      <c r="E27" s="50">
        <f t="shared" si="2"/>
        <v>-95.100000000000364</v>
      </c>
      <c r="F27" s="19">
        <f t="shared" si="0"/>
        <v>98.236929922135701</v>
      </c>
      <c r="G27" s="46">
        <v>3559.5</v>
      </c>
      <c r="H27" s="19">
        <f t="shared" si="1"/>
        <v>1739.3999999999996</v>
      </c>
    </row>
    <row r="28" spans="2:8" s="38" customFormat="1" ht="42.75" customHeight="1" x14ac:dyDescent="0.25">
      <c r="B28" s="49" t="s">
        <v>29</v>
      </c>
      <c r="C28" s="50">
        <v>141801.29999999999</v>
      </c>
      <c r="D28" s="50">
        <v>142241.70000000001</v>
      </c>
      <c r="E28" s="50">
        <f t="shared" si="2"/>
        <v>440.40000000002328</v>
      </c>
      <c r="F28" s="19">
        <f t="shared" si="0"/>
        <v>100.31057543196009</v>
      </c>
      <c r="G28" s="46">
        <v>5770.9</v>
      </c>
      <c r="H28" s="19">
        <f t="shared" si="1"/>
        <v>136470.80000000002</v>
      </c>
    </row>
    <row r="29" spans="2:8" s="38" customFormat="1" ht="42.75" customHeight="1" x14ac:dyDescent="0.25">
      <c r="B29" s="49" t="s">
        <v>170</v>
      </c>
      <c r="C29" s="50">
        <v>8387</v>
      </c>
      <c r="D29" s="50">
        <v>7858.7</v>
      </c>
      <c r="E29" s="50">
        <f t="shared" si="2"/>
        <v>-528.30000000000018</v>
      </c>
      <c r="F29" s="19">
        <v>0</v>
      </c>
      <c r="G29" s="46">
        <v>4637.8</v>
      </c>
      <c r="H29" s="19">
        <f t="shared" si="1"/>
        <v>3220.8999999999996</v>
      </c>
    </row>
    <row r="30" spans="2:8" s="38" customFormat="1" ht="36.75" customHeight="1" x14ac:dyDescent="0.25">
      <c r="B30" s="49" t="s">
        <v>24</v>
      </c>
      <c r="C30" s="50">
        <v>23550</v>
      </c>
      <c r="D30" s="50">
        <v>27119.9</v>
      </c>
      <c r="E30" s="50">
        <f t="shared" si="2"/>
        <v>3569.9000000000015</v>
      </c>
      <c r="F30" s="19">
        <f t="shared" si="0"/>
        <v>115.15881104033971</v>
      </c>
      <c r="G30" s="46">
        <v>26933.3</v>
      </c>
      <c r="H30" s="19">
        <f t="shared" si="1"/>
        <v>186.60000000000218</v>
      </c>
    </row>
    <row r="31" spans="2:8" s="38" customFormat="1" ht="37.5" customHeight="1" x14ac:dyDescent="0.25">
      <c r="B31" s="49" t="s">
        <v>34</v>
      </c>
      <c r="C31" s="50">
        <v>0</v>
      </c>
      <c r="D31" s="50">
        <v>0</v>
      </c>
      <c r="E31" s="50">
        <f t="shared" si="2"/>
        <v>0</v>
      </c>
      <c r="F31" s="19">
        <v>0</v>
      </c>
      <c r="G31" s="46">
        <v>8.6</v>
      </c>
      <c r="H31" s="19">
        <f t="shared" si="1"/>
        <v>-8.6</v>
      </c>
    </row>
    <row r="32" spans="2:8" s="38" customFormat="1" ht="32.25" customHeight="1" x14ac:dyDescent="0.25">
      <c r="B32" s="49" t="s">
        <v>37</v>
      </c>
      <c r="C32" s="50">
        <v>140000</v>
      </c>
      <c r="D32" s="50">
        <v>139341.20000000001</v>
      </c>
      <c r="E32" s="50">
        <f t="shared" si="2"/>
        <v>-658.79999999998836</v>
      </c>
      <c r="F32" s="19">
        <f t="shared" si="0"/>
        <v>99.529428571428582</v>
      </c>
      <c r="G32" s="46">
        <v>85121.2</v>
      </c>
      <c r="H32" s="19">
        <f t="shared" si="1"/>
        <v>54220.000000000015</v>
      </c>
    </row>
    <row r="33" spans="2:8" s="38" customFormat="1" ht="32.25" customHeight="1" x14ac:dyDescent="0.25">
      <c r="B33" s="49" t="s">
        <v>26</v>
      </c>
      <c r="C33" s="50">
        <v>39614.5</v>
      </c>
      <c r="D33" s="50">
        <v>38562.800000000003</v>
      </c>
      <c r="E33" s="50">
        <f t="shared" si="2"/>
        <v>-1051.6999999999971</v>
      </c>
      <c r="F33" s="19">
        <f t="shared" si="0"/>
        <v>97.34516401822566</v>
      </c>
      <c r="G33" s="46">
        <v>17976.2</v>
      </c>
      <c r="H33" s="19">
        <f t="shared" si="1"/>
        <v>20586.600000000002</v>
      </c>
    </row>
    <row r="34" spans="2:8" s="38" customFormat="1" ht="32.25" customHeight="1" x14ac:dyDescent="0.25">
      <c r="B34" s="49" t="s">
        <v>25</v>
      </c>
      <c r="C34" s="50">
        <v>19260.8</v>
      </c>
      <c r="D34" s="50">
        <v>24788.3</v>
      </c>
      <c r="E34" s="50">
        <f t="shared" si="2"/>
        <v>5527.5</v>
      </c>
      <c r="F34" s="19">
        <f t="shared" si="0"/>
        <v>128.6981849144376</v>
      </c>
      <c r="G34" s="46">
        <v>25013.9</v>
      </c>
      <c r="H34" s="19">
        <f t="shared" si="1"/>
        <v>-225.60000000000218</v>
      </c>
    </row>
    <row r="35" spans="2:8" s="38" customFormat="1" ht="29.25" x14ac:dyDescent="0.25">
      <c r="B35" s="51" t="s">
        <v>20</v>
      </c>
      <c r="C35" s="52">
        <f>C36+C41+C42+C43</f>
        <v>10076061.100000001</v>
      </c>
      <c r="D35" s="52">
        <f>D36+D41+D42+D43</f>
        <v>4957154.5</v>
      </c>
      <c r="E35" s="19">
        <f t="shared" si="2"/>
        <v>-5118906.6000000015</v>
      </c>
      <c r="F35" s="19">
        <f t="shared" si="0"/>
        <v>49.197344585375717</v>
      </c>
      <c r="G35" s="35">
        <f>G36+G41+G42+G43</f>
        <v>3121772.2000000007</v>
      </c>
      <c r="H35" s="19">
        <f t="shared" si="1"/>
        <v>1835382.2999999993</v>
      </c>
    </row>
    <row r="36" spans="2:8" s="38" customFormat="1" ht="30" x14ac:dyDescent="0.25">
      <c r="B36" s="53" t="s">
        <v>10</v>
      </c>
      <c r="C36" s="54">
        <v>10201896.800000001</v>
      </c>
      <c r="D36" s="54">
        <v>5095611.4000000004</v>
      </c>
      <c r="E36" s="54">
        <f t="shared" si="2"/>
        <v>-5106285.4000000004</v>
      </c>
      <c r="F36" s="19">
        <f t="shared" si="0"/>
        <v>49.947686198903718</v>
      </c>
      <c r="G36" s="36">
        <f>G37+G38+G39+G40</f>
        <v>3126836.9000000004</v>
      </c>
      <c r="H36" s="19">
        <f t="shared" si="1"/>
        <v>1968774.5</v>
      </c>
    </row>
    <row r="37" spans="2:8" s="38" customFormat="1" ht="15.75" x14ac:dyDescent="0.25">
      <c r="B37" s="55" t="s">
        <v>11</v>
      </c>
      <c r="C37" s="50">
        <v>0</v>
      </c>
      <c r="D37" s="50">
        <v>0</v>
      </c>
      <c r="E37" s="50">
        <f t="shared" si="2"/>
        <v>0</v>
      </c>
      <c r="F37" s="50">
        <v>0</v>
      </c>
      <c r="G37" s="50">
        <v>161.19999999999999</v>
      </c>
      <c r="H37" s="50">
        <f t="shared" si="1"/>
        <v>-161.19999999999999</v>
      </c>
    </row>
    <row r="38" spans="2:8" s="38" customFormat="1" ht="15.75" x14ac:dyDescent="0.25">
      <c r="B38" s="55" t="s">
        <v>12</v>
      </c>
      <c r="C38" s="50">
        <v>6807948.4000000004</v>
      </c>
      <c r="D38" s="50">
        <v>2514781.1</v>
      </c>
      <c r="E38" s="50">
        <f t="shared" si="2"/>
        <v>-4293167.3000000007</v>
      </c>
      <c r="F38" s="50">
        <f t="shared" si="0"/>
        <v>36.938897774254578</v>
      </c>
      <c r="G38" s="50">
        <v>449595.4</v>
      </c>
      <c r="H38" s="50">
        <f>D38-G38</f>
        <v>2065185.7000000002</v>
      </c>
    </row>
    <row r="39" spans="2:8" s="38" customFormat="1" ht="15.75" x14ac:dyDescent="0.25">
      <c r="B39" s="55" t="s">
        <v>13</v>
      </c>
      <c r="C39" s="50">
        <v>3391908</v>
      </c>
      <c r="D39" s="50">
        <v>2558004.1</v>
      </c>
      <c r="E39" s="50">
        <f t="shared" si="2"/>
        <v>-833903.89999999991</v>
      </c>
      <c r="F39" s="50">
        <f t="shared" si="0"/>
        <v>75.414902173054216</v>
      </c>
      <c r="G39" s="50">
        <v>2661036.7000000002</v>
      </c>
      <c r="H39" s="50">
        <f>D39-G39</f>
        <v>-103032.60000000009</v>
      </c>
    </row>
    <row r="40" spans="2:8" s="38" customFormat="1" ht="15.75" x14ac:dyDescent="0.25">
      <c r="B40" s="55" t="s">
        <v>14</v>
      </c>
      <c r="C40" s="50">
        <v>2040.4</v>
      </c>
      <c r="D40" s="50">
        <v>22826.2</v>
      </c>
      <c r="E40" s="50">
        <f t="shared" si="2"/>
        <v>20785.8</v>
      </c>
      <c r="F40" s="50">
        <v>0</v>
      </c>
      <c r="G40" s="50">
        <v>16043.6</v>
      </c>
      <c r="H40" s="50">
        <f t="shared" si="1"/>
        <v>6782.6</v>
      </c>
    </row>
    <row r="41" spans="2:8" s="38" customFormat="1" ht="30" x14ac:dyDescent="0.25">
      <c r="B41" s="53" t="s">
        <v>15</v>
      </c>
      <c r="C41" s="54">
        <v>22840.5</v>
      </c>
      <c r="D41" s="54">
        <v>24426.1</v>
      </c>
      <c r="E41" s="54">
        <f t="shared" si="2"/>
        <v>1585.5999999999985</v>
      </c>
      <c r="F41" s="19">
        <v>0</v>
      </c>
      <c r="G41" s="47">
        <v>654.1</v>
      </c>
      <c r="H41" s="19">
        <f t="shared" si="1"/>
        <v>23772</v>
      </c>
    </row>
    <row r="42" spans="2:8" s="38" customFormat="1" ht="22.5" customHeight="1" x14ac:dyDescent="0.25">
      <c r="B42" s="69" t="s">
        <v>174</v>
      </c>
      <c r="C42" s="54">
        <v>26302.400000000001</v>
      </c>
      <c r="D42" s="54">
        <v>26302.400000000001</v>
      </c>
      <c r="E42" s="54">
        <f t="shared" si="2"/>
        <v>0</v>
      </c>
      <c r="F42" s="19">
        <v>0</v>
      </c>
      <c r="G42" s="47">
        <v>10972</v>
      </c>
      <c r="H42" s="19">
        <f t="shared" si="1"/>
        <v>15330.400000000001</v>
      </c>
    </row>
    <row r="43" spans="2:8" s="38" customFormat="1" ht="15.75" x14ac:dyDescent="0.25">
      <c r="B43" s="53" t="s">
        <v>16</v>
      </c>
      <c r="C43" s="54">
        <v>-174978.6</v>
      </c>
      <c r="D43" s="54">
        <v>-189185.4</v>
      </c>
      <c r="E43" s="19">
        <f>-D43+C43</f>
        <v>14206.799999999988</v>
      </c>
      <c r="F43" s="19">
        <f t="shared" si="0"/>
        <v>108.11916428637558</v>
      </c>
      <c r="G43" s="47">
        <v>-16690.8</v>
      </c>
      <c r="H43" s="19">
        <f>-D43+G43</f>
        <v>172494.6</v>
      </c>
    </row>
    <row r="44" spans="2:8" ht="15.75" x14ac:dyDescent="0.25">
      <c r="C44" s="33"/>
      <c r="D44" s="33"/>
      <c r="E44" s="33"/>
      <c r="F44" s="33"/>
      <c r="G44" s="3"/>
      <c r="H44" s="33"/>
    </row>
  </sheetData>
  <mergeCells count="2">
    <mergeCell ref="B1:H1"/>
    <mergeCell ref="B2:H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opLeftCell="A28" workbookViewId="0">
      <selection activeCell="H7" sqref="H7"/>
    </sheetView>
  </sheetViews>
  <sheetFormatPr defaultRowHeight="15" x14ac:dyDescent="0.25"/>
  <cols>
    <col min="2" max="2" width="44.28515625" customWidth="1"/>
    <col min="3" max="3" width="18.5703125" customWidth="1"/>
    <col min="4" max="4" width="18.140625" style="32" customWidth="1"/>
    <col min="5" max="5" width="14" style="70" customWidth="1"/>
    <col min="6" max="6" width="13.42578125" style="65" customWidth="1"/>
    <col min="7" max="7" width="17.42578125" style="44" customWidth="1"/>
    <col min="8" max="8" width="16.85546875" customWidth="1"/>
  </cols>
  <sheetData>
    <row r="1" spans="2:8" x14ac:dyDescent="0.25">
      <c r="B1" s="23"/>
    </row>
    <row r="2" spans="2:8" ht="60" customHeight="1" x14ac:dyDescent="0.25">
      <c r="B2" s="61" t="s">
        <v>162</v>
      </c>
      <c r="C2" s="61"/>
      <c r="D2" s="61"/>
      <c r="E2" s="61"/>
      <c r="F2" s="61"/>
      <c r="G2" s="61"/>
      <c r="H2" s="61"/>
    </row>
    <row r="3" spans="2:8" s="27" customFormat="1" ht="20.25" x14ac:dyDescent="0.3">
      <c r="B3" s="28"/>
      <c r="C3" s="28"/>
      <c r="D3" s="37"/>
      <c r="E3" s="71"/>
      <c r="F3" s="66"/>
      <c r="G3" s="45"/>
      <c r="H3" s="30" t="s">
        <v>18</v>
      </c>
    </row>
    <row r="4" spans="2:8" ht="31.5" x14ac:dyDescent="0.25">
      <c r="B4" s="5" t="s">
        <v>0</v>
      </c>
      <c r="C4" s="5" t="s">
        <v>157</v>
      </c>
      <c r="D4" s="15" t="s">
        <v>171</v>
      </c>
      <c r="E4" s="56" t="s">
        <v>17</v>
      </c>
      <c r="F4" s="67" t="s">
        <v>36</v>
      </c>
      <c r="G4" s="26" t="s">
        <v>172</v>
      </c>
      <c r="H4" s="5" t="s">
        <v>173</v>
      </c>
    </row>
    <row r="5" spans="2:8" ht="15.75" x14ac:dyDescent="0.25">
      <c r="B5" s="5">
        <v>1</v>
      </c>
      <c r="C5" s="5">
        <v>2</v>
      </c>
      <c r="D5" s="15">
        <v>3</v>
      </c>
      <c r="E5" s="15">
        <v>4</v>
      </c>
      <c r="F5" s="15">
        <v>5</v>
      </c>
      <c r="G5" s="9">
        <v>6</v>
      </c>
      <c r="H5" s="5">
        <v>7</v>
      </c>
    </row>
    <row r="6" spans="2:8" ht="31.5" x14ac:dyDescent="0.25">
      <c r="B6" s="7" t="s">
        <v>39</v>
      </c>
      <c r="C6" s="22">
        <v>4910</v>
      </c>
      <c r="D6" s="63">
        <v>3025.8319999999999</v>
      </c>
      <c r="E6" s="56">
        <f>D6-C6</f>
        <v>-1884.1680000000001</v>
      </c>
      <c r="F6" s="67">
        <f>D6/C6*100</f>
        <v>61.625906313645615</v>
      </c>
      <c r="G6" s="56">
        <v>1677.5329999999999</v>
      </c>
      <c r="H6" s="56">
        <f>D6-G6</f>
        <v>1348.299</v>
      </c>
    </row>
    <row r="7" spans="2:8" ht="31.5" x14ac:dyDescent="0.25">
      <c r="B7" s="7" t="s">
        <v>163</v>
      </c>
      <c r="C7" s="22">
        <v>786419.70865000004</v>
      </c>
      <c r="D7" s="63">
        <v>503350.83503000002</v>
      </c>
      <c r="E7" s="56">
        <f t="shared" ref="E7:E27" si="0">D7-C7</f>
        <v>-283068.87362000003</v>
      </c>
      <c r="F7" s="67">
        <f>D7/C7*100</f>
        <v>64.005368824501161</v>
      </c>
      <c r="G7" s="57">
        <v>477996.90372</v>
      </c>
      <c r="H7" s="56">
        <f t="shared" ref="H7:H27" si="1">D7-G7</f>
        <v>25353.931310000014</v>
      </c>
    </row>
    <row r="8" spans="2:8" ht="15.75" x14ac:dyDescent="0.25">
      <c r="B8" s="7" t="s">
        <v>40</v>
      </c>
      <c r="C8" s="22">
        <v>4754418.84081</v>
      </c>
      <c r="D8" s="63">
        <v>3319069.11723</v>
      </c>
      <c r="E8" s="56">
        <f t="shared" si="0"/>
        <v>-1435349.72358</v>
      </c>
      <c r="F8" s="67">
        <f t="shared" ref="F8:F28" si="2">D8/C8*100</f>
        <v>69.810196121983594</v>
      </c>
      <c r="G8" s="57">
        <v>3100726.8927699998</v>
      </c>
      <c r="H8" s="56">
        <f t="shared" si="1"/>
        <v>218342.22446000017</v>
      </c>
    </row>
    <row r="9" spans="2:8" ht="31.5" x14ac:dyDescent="0.25">
      <c r="B9" s="7" t="s">
        <v>41</v>
      </c>
      <c r="C9" s="22">
        <v>46716.614000000001</v>
      </c>
      <c r="D9" s="63">
        <v>36408.08584</v>
      </c>
      <c r="E9" s="56">
        <f t="shared" si="0"/>
        <v>-10308.528160000002</v>
      </c>
      <c r="F9" s="67">
        <f t="shared" si="2"/>
        <v>77.933914131704825</v>
      </c>
      <c r="G9" s="57">
        <v>86665.878169999996</v>
      </c>
      <c r="H9" s="64">
        <f t="shared" si="1"/>
        <v>-50257.792329999997</v>
      </c>
    </row>
    <row r="10" spans="2:8" ht="15.75" x14ac:dyDescent="0.25">
      <c r="B10" s="7" t="s">
        <v>42</v>
      </c>
      <c r="C10" s="22">
        <v>650941.87971999997</v>
      </c>
      <c r="D10" s="63">
        <v>401259.76812000002</v>
      </c>
      <c r="E10" s="56">
        <f t="shared" si="0"/>
        <v>-249682.11159999995</v>
      </c>
      <c r="F10" s="67">
        <f t="shared" si="2"/>
        <v>61.64294856748198</v>
      </c>
      <c r="G10" s="57">
        <v>291586.86064000003</v>
      </c>
      <c r="H10" s="56">
        <f t="shared" si="1"/>
        <v>109672.90747999999</v>
      </c>
    </row>
    <row r="11" spans="2:8" ht="31.5" x14ac:dyDescent="0.25">
      <c r="B11" s="7" t="s">
        <v>43</v>
      </c>
      <c r="C11" s="22">
        <v>17267.179250000001</v>
      </c>
      <c r="D11" s="63">
        <v>13345.939979999999</v>
      </c>
      <c r="E11" s="56">
        <f t="shared" si="0"/>
        <v>-3921.2392700000019</v>
      </c>
      <c r="F11" s="67">
        <f t="shared" si="2"/>
        <v>77.290794210061833</v>
      </c>
      <c r="G11" s="57">
        <v>4298.4972500000003</v>
      </c>
      <c r="H11" s="56">
        <f t="shared" si="1"/>
        <v>9047.4427299999988</v>
      </c>
    </row>
    <row r="12" spans="2:8" ht="31.5" x14ac:dyDescent="0.25">
      <c r="B12" s="7" t="s">
        <v>44</v>
      </c>
      <c r="C12" s="22">
        <v>787308.38439999998</v>
      </c>
      <c r="D12" s="63">
        <v>158310.84630999999</v>
      </c>
      <c r="E12" s="56">
        <f t="shared" si="0"/>
        <v>-628997.53808999993</v>
      </c>
      <c r="F12" s="67">
        <f t="shared" si="2"/>
        <v>20.107857282714846</v>
      </c>
      <c r="G12" s="57">
        <v>5874.6940800000002</v>
      </c>
      <c r="H12" s="56">
        <f t="shared" si="1"/>
        <v>152436.15223000001</v>
      </c>
    </row>
    <row r="13" spans="2:8" ht="47.25" x14ac:dyDescent="0.25">
      <c r="B13" s="7" t="s">
        <v>45</v>
      </c>
      <c r="C13" s="22">
        <v>156075.46413000001</v>
      </c>
      <c r="D13" s="63">
        <v>102011.8846</v>
      </c>
      <c r="E13" s="56">
        <f t="shared" si="0"/>
        <v>-54063.579530000003</v>
      </c>
      <c r="F13" s="67">
        <f t="shared" si="2"/>
        <v>65.360615884525714</v>
      </c>
      <c r="G13" s="57">
        <v>80245.036439999996</v>
      </c>
      <c r="H13" s="56">
        <f t="shared" si="1"/>
        <v>21766.848160000009</v>
      </c>
    </row>
    <row r="14" spans="2:8" ht="15.75" x14ac:dyDescent="0.25">
      <c r="B14" s="7" t="s">
        <v>46</v>
      </c>
      <c r="C14" s="22">
        <v>131155.84450000001</v>
      </c>
      <c r="D14" s="63">
        <v>117606.17427</v>
      </c>
      <c r="E14" s="56">
        <f t="shared" si="0"/>
        <v>-13549.670230000003</v>
      </c>
      <c r="F14" s="67">
        <f t="shared" si="2"/>
        <v>89.669030547853325</v>
      </c>
      <c r="G14" s="57">
        <v>35084.666649999999</v>
      </c>
      <c r="H14" s="56">
        <f t="shared" si="1"/>
        <v>82521.507620000004</v>
      </c>
    </row>
    <row r="15" spans="2:8" ht="63" x14ac:dyDescent="0.25">
      <c r="B15" s="7" t="s">
        <v>164</v>
      </c>
      <c r="C15" s="22">
        <v>730087.31047000003</v>
      </c>
      <c r="D15" s="63">
        <v>228239.60857000001</v>
      </c>
      <c r="E15" s="56">
        <f t="shared" si="0"/>
        <v>-501847.70189999999</v>
      </c>
      <c r="F15" s="67">
        <f t="shared" si="2"/>
        <v>31.261960767824988</v>
      </c>
      <c r="G15" s="57">
        <v>18066.388630000001</v>
      </c>
      <c r="H15" s="56">
        <f t="shared" si="1"/>
        <v>210173.21994000001</v>
      </c>
    </row>
    <row r="16" spans="2:8" ht="31.5" x14ac:dyDescent="0.25">
      <c r="B16" s="7" t="s">
        <v>47</v>
      </c>
      <c r="C16" s="22">
        <v>600</v>
      </c>
      <c r="D16" s="63">
        <v>34.799999999999997</v>
      </c>
      <c r="E16" s="56">
        <f t="shared" si="0"/>
        <v>-565.20000000000005</v>
      </c>
      <c r="F16" s="67">
        <f t="shared" si="2"/>
        <v>5.8</v>
      </c>
      <c r="G16" s="57">
        <v>550</v>
      </c>
      <c r="H16" s="64">
        <f t="shared" si="1"/>
        <v>-515.20000000000005</v>
      </c>
    </row>
    <row r="17" spans="2:8" ht="47.25" x14ac:dyDescent="0.25">
      <c r="B17" s="7" t="s">
        <v>48</v>
      </c>
      <c r="C17" s="22">
        <v>1063852.22762</v>
      </c>
      <c r="D17" s="63">
        <v>661788.70733</v>
      </c>
      <c r="E17" s="56">
        <f t="shared" si="0"/>
        <v>-402063.52029000001</v>
      </c>
      <c r="F17" s="67">
        <f t="shared" si="2"/>
        <v>62.206826300540108</v>
      </c>
      <c r="G17" s="57">
        <v>680134.89529999997</v>
      </c>
      <c r="H17" s="64">
        <f>D17-G17</f>
        <v>-18346.18796999997</v>
      </c>
    </row>
    <row r="18" spans="2:8" ht="78.75" x14ac:dyDescent="0.25">
      <c r="B18" s="7" t="s">
        <v>49</v>
      </c>
      <c r="C18" s="22">
        <v>103139.344</v>
      </c>
      <c r="D18" s="63">
        <v>43039.380429999997</v>
      </c>
      <c r="E18" s="56">
        <f t="shared" si="0"/>
        <v>-60099.96357</v>
      </c>
      <c r="F18" s="67">
        <f t="shared" si="2"/>
        <v>41.729352505868178</v>
      </c>
      <c r="G18" s="57">
        <v>36695.591849999997</v>
      </c>
      <c r="H18" s="56">
        <f t="shared" si="1"/>
        <v>6343.7885800000004</v>
      </c>
    </row>
    <row r="19" spans="2:8" ht="47.25" x14ac:dyDescent="0.25">
      <c r="B19" s="7" t="s">
        <v>50</v>
      </c>
      <c r="C19" s="22">
        <v>781277.24491999997</v>
      </c>
      <c r="D19" s="63">
        <v>590068.66908000002</v>
      </c>
      <c r="E19" s="56">
        <f t="shared" si="0"/>
        <v>-191208.57583999995</v>
      </c>
      <c r="F19" s="67">
        <f t="shared" si="2"/>
        <v>75.52615578102764</v>
      </c>
      <c r="G19" s="57">
        <v>299510.60080000001</v>
      </c>
      <c r="H19" s="56">
        <f t="shared" si="1"/>
        <v>290558.06828000001</v>
      </c>
    </row>
    <row r="20" spans="2:8" ht="31.5" x14ac:dyDescent="0.25">
      <c r="B20" s="7" t="s">
        <v>51</v>
      </c>
      <c r="C20" s="22">
        <v>184162.62247</v>
      </c>
      <c r="D20" s="63">
        <v>137289.40241000001</v>
      </c>
      <c r="E20" s="56">
        <f t="shared" si="0"/>
        <v>-46873.220059999992</v>
      </c>
      <c r="F20" s="67">
        <f t="shared" si="2"/>
        <v>74.547918882054574</v>
      </c>
      <c r="G20" s="57">
        <v>143552.35769999999</v>
      </c>
      <c r="H20" s="64">
        <f t="shared" si="1"/>
        <v>-6262.9552899999835</v>
      </c>
    </row>
    <row r="21" spans="2:8" ht="31.5" x14ac:dyDescent="0.25">
      <c r="B21" s="7" t="s">
        <v>52</v>
      </c>
      <c r="C21" s="22">
        <v>4979</v>
      </c>
      <c r="D21" s="63">
        <v>3098.9543199999998</v>
      </c>
      <c r="E21" s="56">
        <f t="shared" si="0"/>
        <v>-1880.0456800000002</v>
      </c>
      <c r="F21" s="67">
        <f t="shared" si="2"/>
        <v>62.240496485237998</v>
      </c>
      <c r="G21" s="57">
        <v>2496.08725</v>
      </c>
      <c r="H21" s="56">
        <f t="shared" si="1"/>
        <v>602.86706999999979</v>
      </c>
    </row>
    <row r="22" spans="2:8" ht="47.25" x14ac:dyDescent="0.25">
      <c r="B22" s="7" t="s">
        <v>53</v>
      </c>
      <c r="C22" s="22">
        <v>1963553.3923899999</v>
      </c>
      <c r="D22" s="63">
        <v>853792.30220000003</v>
      </c>
      <c r="E22" s="56">
        <f t="shared" si="0"/>
        <v>-1109761.0901899999</v>
      </c>
      <c r="F22" s="67">
        <f t="shared" si="2"/>
        <v>43.482000821010537</v>
      </c>
      <c r="G22" s="57">
        <v>625654.87199999997</v>
      </c>
      <c r="H22" s="56">
        <f t="shared" si="1"/>
        <v>228137.43020000006</v>
      </c>
    </row>
    <row r="23" spans="2:8" ht="47.25" x14ac:dyDescent="0.25">
      <c r="B23" s="7" t="s">
        <v>54</v>
      </c>
      <c r="C23" s="22">
        <v>2085737.31427</v>
      </c>
      <c r="D23" s="63">
        <v>556723.44313999999</v>
      </c>
      <c r="E23" s="56">
        <f t="shared" si="0"/>
        <v>-1529013.8711299999</v>
      </c>
      <c r="F23" s="67">
        <f t="shared" si="2"/>
        <v>26.691925168671162</v>
      </c>
      <c r="G23" s="57">
        <v>130661.57454</v>
      </c>
      <c r="H23" s="56">
        <f t="shared" si="1"/>
        <v>426061.86859999999</v>
      </c>
    </row>
    <row r="24" spans="2:8" ht="31.5" x14ac:dyDescent="0.25">
      <c r="B24" s="7" t="s">
        <v>55</v>
      </c>
      <c r="C24" s="22">
        <v>2859488.63521</v>
      </c>
      <c r="D24" s="63">
        <v>1090807.43793</v>
      </c>
      <c r="E24" s="56">
        <f t="shared" si="0"/>
        <v>-1768681.19728</v>
      </c>
      <c r="F24" s="67">
        <f t="shared" si="2"/>
        <v>38.146940837549138</v>
      </c>
      <c r="G24" s="57">
        <v>54623.374499999998</v>
      </c>
      <c r="H24" s="56">
        <f t="shared" si="1"/>
        <v>1036184.06343</v>
      </c>
    </row>
    <row r="25" spans="2:8" ht="15.75" x14ac:dyDescent="0.25">
      <c r="B25" s="10" t="s">
        <v>56</v>
      </c>
      <c r="C25" s="58">
        <f>SUM(C6:C24)</f>
        <v>17112091.006810002</v>
      </c>
      <c r="D25" s="58">
        <f>SUM(D6:D24)</f>
        <v>8819271.188790001</v>
      </c>
      <c r="E25" s="58">
        <f>SUM(E6:E24)</f>
        <v>-8292819.8180199992</v>
      </c>
      <c r="F25" s="68">
        <f t="shared" si="2"/>
        <v>51.538243837531283</v>
      </c>
      <c r="G25" s="58">
        <f>SUM(G6:G24)</f>
        <v>6076102.70529</v>
      </c>
      <c r="H25" s="58">
        <f t="shared" si="1"/>
        <v>2743168.483500001</v>
      </c>
    </row>
    <row r="26" spans="2:8" ht="47.25" x14ac:dyDescent="0.25">
      <c r="B26" s="7" t="s">
        <v>57</v>
      </c>
      <c r="C26" s="22">
        <v>10391.200000000001</v>
      </c>
      <c r="D26" s="22">
        <v>7515.0725499999999</v>
      </c>
      <c r="E26" s="56">
        <f t="shared" si="0"/>
        <v>-2876.1274500000009</v>
      </c>
      <c r="F26" s="67">
        <f t="shared" si="2"/>
        <v>72.321508103010231</v>
      </c>
      <c r="G26" s="57">
        <v>6778.7796099999996</v>
      </c>
      <c r="H26" s="56">
        <f t="shared" si="1"/>
        <v>736.29294000000027</v>
      </c>
    </row>
    <row r="27" spans="2:8" ht="15.75" x14ac:dyDescent="0.25">
      <c r="B27" s="7" t="s">
        <v>58</v>
      </c>
      <c r="C27" s="22">
        <v>40140.64789</v>
      </c>
      <c r="D27" s="22">
        <v>36657.598740000001</v>
      </c>
      <c r="E27" s="56">
        <f t="shared" si="0"/>
        <v>-3483.0491499999989</v>
      </c>
      <c r="F27" s="67">
        <f t="shared" si="2"/>
        <v>91.322887563885814</v>
      </c>
      <c r="G27" s="57">
        <v>12166.39536</v>
      </c>
      <c r="H27" s="56">
        <f t="shared" si="1"/>
        <v>24491.203379999999</v>
      </c>
    </row>
    <row r="28" spans="2:8" ht="15.75" x14ac:dyDescent="0.25">
      <c r="B28" s="6" t="s">
        <v>59</v>
      </c>
      <c r="C28" s="58">
        <f>C25+C26+C27</f>
        <v>17162622.854700003</v>
      </c>
      <c r="D28" s="58">
        <f>D25+D26+D27</f>
        <v>8863443.8600800019</v>
      </c>
      <c r="E28" s="58">
        <f>E25+E26+E27</f>
        <v>-8299178.9946199991</v>
      </c>
      <c r="F28" s="68">
        <f t="shared" si="2"/>
        <v>51.643877134156902</v>
      </c>
      <c r="G28" s="58">
        <f>G25+G26+G27</f>
        <v>6095047.88026</v>
      </c>
      <c r="H28" s="31">
        <f>D28-G28</f>
        <v>2768395.9798200019</v>
      </c>
    </row>
    <row r="30" spans="2:8" x14ac:dyDescent="0.25">
      <c r="C30" s="24"/>
      <c r="D30" s="41"/>
      <c r="E30" s="72"/>
    </row>
    <row r="31" spans="2:8" x14ac:dyDescent="0.25">
      <c r="C31" s="25"/>
      <c r="D31" s="42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7"/>
  <sheetViews>
    <sheetView topLeftCell="A34" workbookViewId="0">
      <selection activeCell="I7" sqref="I7"/>
    </sheetView>
  </sheetViews>
  <sheetFormatPr defaultRowHeight="15" x14ac:dyDescent="0.25"/>
  <cols>
    <col min="2" max="2" width="49.85546875" customWidth="1"/>
    <col min="3" max="3" width="11.42578125" customWidth="1"/>
    <col min="4" max="4" width="16.42578125" customWidth="1"/>
    <col min="5" max="5" width="16.85546875" style="32" customWidth="1"/>
    <col min="6" max="6" width="15.85546875" style="70" customWidth="1"/>
    <col min="7" max="7" width="14.140625" customWidth="1"/>
    <col min="8" max="8" width="16.85546875" style="38" customWidth="1"/>
    <col min="9" max="9" width="15.7109375" customWidth="1"/>
  </cols>
  <sheetData>
    <row r="2" spans="2:9" ht="48" customHeight="1" x14ac:dyDescent="0.3">
      <c r="B2" s="62" t="s">
        <v>165</v>
      </c>
      <c r="C2" s="62"/>
      <c r="D2" s="62"/>
      <c r="E2" s="62"/>
      <c r="F2" s="62"/>
      <c r="G2" s="62"/>
      <c r="H2" s="62"/>
      <c r="I2" s="62"/>
    </row>
    <row r="3" spans="2:9" ht="20.25" x14ac:dyDescent="0.3">
      <c r="B3" s="14"/>
      <c r="C3" s="14"/>
      <c r="D3" s="16"/>
      <c r="E3" s="37"/>
      <c r="F3" s="71"/>
      <c r="G3" s="16"/>
      <c r="H3" s="39"/>
      <c r="I3" s="17" t="s">
        <v>156</v>
      </c>
    </row>
    <row r="4" spans="2:9" ht="31.5" x14ac:dyDescent="0.25">
      <c r="B4" s="9" t="s">
        <v>0</v>
      </c>
      <c r="C4" s="11" t="s">
        <v>60</v>
      </c>
      <c r="D4" s="15" t="s">
        <v>157</v>
      </c>
      <c r="E4" s="15" t="s">
        <v>171</v>
      </c>
      <c r="F4" s="56" t="s">
        <v>175</v>
      </c>
      <c r="G4" s="15" t="s">
        <v>36</v>
      </c>
      <c r="H4" s="15" t="s">
        <v>172</v>
      </c>
      <c r="I4" s="15" t="s">
        <v>176</v>
      </c>
    </row>
    <row r="5" spans="2:9" ht="15.75" x14ac:dyDescent="0.25">
      <c r="B5" s="9">
        <v>1</v>
      </c>
      <c r="C5" s="11">
        <v>2</v>
      </c>
      <c r="D5" s="15">
        <v>3</v>
      </c>
      <c r="E5" s="15">
        <v>4</v>
      </c>
      <c r="F5" s="15">
        <v>5</v>
      </c>
      <c r="G5" s="73">
        <v>6</v>
      </c>
      <c r="H5" s="73">
        <v>7</v>
      </c>
      <c r="I5" s="15">
        <v>8</v>
      </c>
    </row>
    <row r="6" spans="2:9" ht="15.75" x14ac:dyDescent="0.25">
      <c r="B6" s="10" t="s">
        <v>61</v>
      </c>
      <c r="C6" s="12" t="s">
        <v>62</v>
      </c>
      <c r="D6" s="18">
        <f>SUM(D7:D11)</f>
        <v>1246376620.24</v>
      </c>
      <c r="E6" s="29">
        <f>SUM(E7:E11)</f>
        <v>825777360.90999997</v>
      </c>
      <c r="F6" s="29">
        <f>E6-D6</f>
        <v>-420599259.33000004</v>
      </c>
      <c r="G6" s="19">
        <f>E6/D6*100</f>
        <v>66.254240291428914</v>
      </c>
      <c r="H6" s="29">
        <f>SUM(H7:H11)</f>
        <v>812797753.98000002</v>
      </c>
      <c r="I6" s="18">
        <f>E6-H6</f>
        <v>12979606.929999948</v>
      </c>
    </row>
    <row r="7" spans="2:9" ht="47.25" x14ac:dyDescent="0.25">
      <c r="B7" s="13" t="s">
        <v>63</v>
      </c>
      <c r="C7" s="11" t="s">
        <v>64</v>
      </c>
      <c r="D7" s="26">
        <v>3125811.33</v>
      </c>
      <c r="E7" s="26">
        <v>2541388.1</v>
      </c>
      <c r="F7" s="26">
        <f>E7-D7</f>
        <v>-584423.23</v>
      </c>
      <c r="G7" s="21">
        <f t="shared" ref="G7:G55" si="0">E7/D7*100</f>
        <v>81.303310779156973</v>
      </c>
      <c r="H7" s="43">
        <v>2295245.89</v>
      </c>
      <c r="I7" s="26">
        <f>E7-H7</f>
        <v>246142.20999999996</v>
      </c>
    </row>
    <row r="8" spans="2:9" ht="63" x14ac:dyDescent="0.25">
      <c r="B8" s="13" t="s">
        <v>65</v>
      </c>
      <c r="C8" s="11" t="s">
        <v>66</v>
      </c>
      <c r="D8" s="26">
        <v>372169674.76999998</v>
      </c>
      <c r="E8" s="26">
        <v>220746194.05000001</v>
      </c>
      <c r="F8" s="26">
        <f>E8-D8</f>
        <v>-151423480.71999997</v>
      </c>
      <c r="G8" s="21">
        <f t="shared" si="0"/>
        <v>59.313321050787025</v>
      </c>
      <c r="H8" s="43">
        <v>258656681.97999999</v>
      </c>
      <c r="I8" s="26">
        <f>E8-H8</f>
        <v>-37910487.929999977</v>
      </c>
    </row>
    <row r="9" spans="2:9" ht="47.25" x14ac:dyDescent="0.25">
      <c r="B9" s="13" t="s">
        <v>67</v>
      </c>
      <c r="C9" s="11" t="s">
        <v>68</v>
      </c>
      <c r="D9" s="26">
        <v>40562625.899999999</v>
      </c>
      <c r="E9" s="26">
        <v>26777803.5</v>
      </c>
      <c r="F9" s="26">
        <f t="shared" ref="F7:F54" si="1">E9-D9</f>
        <v>-13784822.399999999</v>
      </c>
      <c r="G9" s="21">
        <f t="shared" si="0"/>
        <v>66.015951644787378</v>
      </c>
      <c r="H9" s="43">
        <v>24101336.329999998</v>
      </c>
      <c r="I9" s="26">
        <f t="shared" ref="I7:I55" si="2">E9-H9</f>
        <v>2676467.1700000018</v>
      </c>
    </row>
    <row r="10" spans="2:9" ht="15.75" x14ac:dyDescent="0.25">
      <c r="B10" s="13" t="s">
        <v>69</v>
      </c>
      <c r="C10" s="11" t="s">
        <v>70</v>
      </c>
      <c r="D10" s="26">
        <v>510170.89</v>
      </c>
      <c r="E10" s="26">
        <v>0</v>
      </c>
      <c r="F10" s="26">
        <f t="shared" si="1"/>
        <v>-510170.89</v>
      </c>
      <c r="G10" s="21">
        <f t="shared" si="0"/>
        <v>0</v>
      </c>
      <c r="H10" s="43">
        <v>0</v>
      </c>
      <c r="I10" s="26">
        <f t="shared" si="2"/>
        <v>0</v>
      </c>
    </row>
    <row r="11" spans="2:9" ht="15.75" x14ac:dyDescent="0.25">
      <c r="B11" s="13" t="s">
        <v>71</v>
      </c>
      <c r="C11" s="11" t="s">
        <v>72</v>
      </c>
      <c r="D11" s="26">
        <v>830008337.35000002</v>
      </c>
      <c r="E11" s="26">
        <v>575711975.25999999</v>
      </c>
      <c r="F11" s="26">
        <f t="shared" si="1"/>
        <v>-254296362.09000003</v>
      </c>
      <c r="G11" s="21">
        <f t="shared" si="0"/>
        <v>69.362191842325103</v>
      </c>
      <c r="H11" s="43">
        <v>527744489.77999997</v>
      </c>
      <c r="I11" s="26">
        <f t="shared" si="2"/>
        <v>47967485.480000019</v>
      </c>
    </row>
    <row r="12" spans="2:9" ht="15.75" x14ac:dyDescent="0.25">
      <c r="B12" s="10" t="s">
        <v>73</v>
      </c>
      <c r="C12" s="12" t="s">
        <v>74</v>
      </c>
      <c r="D12" s="18">
        <f>D13</f>
        <v>0</v>
      </c>
      <c r="E12" s="29">
        <v>0</v>
      </c>
      <c r="F12" s="29">
        <f t="shared" si="1"/>
        <v>0</v>
      </c>
      <c r="G12" s="19"/>
      <c r="H12" s="29">
        <v>0</v>
      </c>
      <c r="I12" s="29">
        <f t="shared" si="2"/>
        <v>0</v>
      </c>
    </row>
    <row r="13" spans="2:9" ht="15.75" x14ac:dyDescent="0.25">
      <c r="B13" s="13" t="s">
        <v>75</v>
      </c>
      <c r="C13" s="11" t="s">
        <v>76</v>
      </c>
      <c r="D13" s="20">
        <v>0</v>
      </c>
      <c r="E13" s="26">
        <v>0</v>
      </c>
      <c r="F13" s="26">
        <f t="shared" si="1"/>
        <v>0</v>
      </c>
      <c r="G13" s="21"/>
      <c r="H13" s="26">
        <v>0</v>
      </c>
      <c r="I13" s="26">
        <f t="shared" si="2"/>
        <v>0</v>
      </c>
    </row>
    <row r="14" spans="2:9" ht="31.5" x14ac:dyDescent="0.25">
      <c r="B14" s="10" t="s">
        <v>77</v>
      </c>
      <c r="C14" s="12" t="s">
        <v>78</v>
      </c>
      <c r="D14" s="18">
        <f>D15+D16+D17</f>
        <v>103668803.95</v>
      </c>
      <c r="E14" s="29">
        <f>E15+E16+E17</f>
        <v>69518768.370000005</v>
      </c>
      <c r="F14" s="29">
        <f t="shared" si="1"/>
        <v>-34150035.579999998</v>
      </c>
      <c r="G14" s="19">
        <f t="shared" si="0"/>
        <v>67.058522642481009</v>
      </c>
      <c r="H14" s="29">
        <f>H16+H17</f>
        <v>50034033.240000002</v>
      </c>
      <c r="I14" s="29">
        <f t="shared" si="2"/>
        <v>19484735.130000003</v>
      </c>
    </row>
    <row r="15" spans="2:9" s="27" customFormat="1" ht="15.75" x14ac:dyDescent="0.25">
      <c r="B15" s="13" t="s">
        <v>158</v>
      </c>
      <c r="C15" s="11" t="s">
        <v>159</v>
      </c>
      <c r="D15" s="26">
        <v>4082248.58</v>
      </c>
      <c r="E15" s="26">
        <v>4082248.58</v>
      </c>
      <c r="F15" s="26">
        <f t="shared" si="1"/>
        <v>0</v>
      </c>
      <c r="G15" s="21">
        <f t="shared" si="0"/>
        <v>100</v>
      </c>
      <c r="H15" s="43">
        <v>0</v>
      </c>
      <c r="I15" s="26">
        <f t="shared" si="2"/>
        <v>4082248.58</v>
      </c>
    </row>
    <row r="16" spans="2:9" ht="47.25" x14ac:dyDescent="0.25">
      <c r="B16" s="13" t="s">
        <v>79</v>
      </c>
      <c r="C16" s="11" t="s">
        <v>80</v>
      </c>
      <c r="D16" s="26">
        <v>76517116.790000007</v>
      </c>
      <c r="E16" s="26">
        <v>52720121.649999999</v>
      </c>
      <c r="F16" s="26">
        <f t="shared" si="1"/>
        <v>-23796995.140000008</v>
      </c>
      <c r="G16" s="21">
        <f t="shared" si="0"/>
        <v>68.899775451144507</v>
      </c>
      <c r="H16" s="43">
        <v>42895977.859999999</v>
      </c>
      <c r="I16" s="26">
        <f t="shared" si="2"/>
        <v>9824143.7899999991</v>
      </c>
    </row>
    <row r="17" spans="2:9" ht="47.25" x14ac:dyDescent="0.25">
      <c r="B17" s="13" t="s">
        <v>81</v>
      </c>
      <c r="C17" s="11" t="s">
        <v>82</v>
      </c>
      <c r="D17" s="26">
        <v>23069438.579999998</v>
      </c>
      <c r="E17" s="26">
        <v>12716398.140000001</v>
      </c>
      <c r="F17" s="26">
        <f t="shared" si="1"/>
        <v>-10353040.439999998</v>
      </c>
      <c r="G17" s="21">
        <f t="shared" si="0"/>
        <v>55.122269646494374</v>
      </c>
      <c r="H17" s="43">
        <v>7138055.3799999999</v>
      </c>
      <c r="I17" s="26">
        <f t="shared" si="2"/>
        <v>5578342.7600000007</v>
      </c>
    </row>
    <row r="18" spans="2:9" ht="15.75" x14ac:dyDescent="0.25">
      <c r="B18" s="10" t="s">
        <v>83</v>
      </c>
      <c r="C18" s="12" t="s">
        <v>84</v>
      </c>
      <c r="D18" s="18">
        <f>SUM(D19:D23)</f>
        <v>948624246.63999999</v>
      </c>
      <c r="E18" s="29">
        <f>SUM(E19:E23)</f>
        <v>669141806.00999999</v>
      </c>
      <c r="F18" s="29">
        <f t="shared" si="1"/>
        <v>-279482440.63</v>
      </c>
      <c r="G18" s="19">
        <f t="shared" si="0"/>
        <v>70.538130179581771</v>
      </c>
      <c r="H18" s="29">
        <f>SUM(H19:H23)</f>
        <v>353850964.27999997</v>
      </c>
      <c r="I18" s="29">
        <f t="shared" si="2"/>
        <v>315290841.73000002</v>
      </c>
    </row>
    <row r="19" spans="2:9" ht="15.75" x14ac:dyDescent="0.25">
      <c r="B19" s="13" t="s">
        <v>85</v>
      </c>
      <c r="C19" s="11" t="s">
        <v>86</v>
      </c>
      <c r="D19" s="26">
        <v>6263831</v>
      </c>
      <c r="E19" s="26">
        <v>3832540.73</v>
      </c>
      <c r="F19" s="26">
        <f t="shared" si="1"/>
        <v>-2431290.27</v>
      </c>
      <c r="G19" s="21">
        <f t="shared" si="0"/>
        <v>61.185251166578411</v>
      </c>
      <c r="H19" s="43">
        <v>3298497.25</v>
      </c>
      <c r="I19" s="26">
        <f t="shared" si="2"/>
        <v>534043.48</v>
      </c>
    </row>
    <row r="20" spans="2:9" ht="15.75" x14ac:dyDescent="0.25">
      <c r="B20" s="13" t="s">
        <v>87</v>
      </c>
      <c r="C20" s="11" t="s">
        <v>88</v>
      </c>
      <c r="D20" s="26">
        <v>103498180</v>
      </c>
      <c r="E20" s="26">
        <v>63849139.549999997</v>
      </c>
      <c r="F20" s="26">
        <f t="shared" si="1"/>
        <v>-39649040.450000003</v>
      </c>
      <c r="G20" s="21">
        <f t="shared" si="0"/>
        <v>61.691074712618132</v>
      </c>
      <c r="H20" s="43">
        <v>69377024.349999994</v>
      </c>
      <c r="I20" s="26">
        <f t="shared" si="2"/>
        <v>-5527884.799999997</v>
      </c>
    </row>
    <row r="21" spans="2:9" ht="15.75" x14ac:dyDescent="0.25">
      <c r="B21" s="13" t="s">
        <v>89</v>
      </c>
      <c r="C21" s="11" t="s">
        <v>90</v>
      </c>
      <c r="D21" s="26">
        <v>820290144.91999996</v>
      </c>
      <c r="E21" s="26">
        <v>591153015.15999997</v>
      </c>
      <c r="F21" s="26">
        <f t="shared" si="1"/>
        <v>-229137129.75999999</v>
      </c>
      <c r="G21" s="21">
        <f t="shared" si="0"/>
        <v>72.066331507329409</v>
      </c>
      <c r="H21" s="43">
        <v>244131616.44999999</v>
      </c>
      <c r="I21" s="26">
        <f t="shared" si="2"/>
        <v>347021398.70999998</v>
      </c>
    </row>
    <row r="22" spans="2:9" ht="15.75" x14ac:dyDescent="0.25">
      <c r="B22" s="13" t="s">
        <v>91</v>
      </c>
      <c r="C22" s="11" t="s">
        <v>92</v>
      </c>
      <c r="D22" s="26">
        <v>15733590.720000001</v>
      </c>
      <c r="E22" s="26">
        <v>9783610.5700000003</v>
      </c>
      <c r="F22" s="26">
        <f t="shared" si="1"/>
        <v>-5949980.1500000004</v>
      </c>
      <c r="G22" s="21">
        <f t="shared" si="0"/>
        <v>62.182948216413244</v>
      </c>
      <c r="H22" s="43">
        <v>36535574.039999999</v>
      </c>
      <c r="I22" s="26">
        <f t="shared" si="2"/>
        <v>-26751963.469999999</v>
      </c>
    </row>
    <row r="23" spans="2:9" ht="31.5" x14ac:dyDescent="0.25">
      <c r="B23" s="13" t="s">
        <v>93</v>
      </c>
      <c r="C23" s="11" t="s">
        <v>94</v>
      </c>
      <c r="D23" s="26">
        <v>2838500</v>
      </c>
      <c r="E23" s="26">
        <v>523500</v>
      </c>
      <c r="F23" s="26">
        <f t="shared" si="1"/>
        <v>-2315000</v>
      </c>
      <c r="G23" s="21">
        <f t="shared" si="0"/>
        <v>18.442839527919677</v>
      </c>
      <c r="H23" s="43">
        <v>508252.19</v>
      </c>
      <c r="I23" s="26">
        <f t="shared" si="2"/>
        <v>15247.809999999998</v>
      </c>
    </row>
    <row r="24" spans="2:9" ht="15.75" x14ac:dyDescent="0.25">
      <c r="B24" s="10" t="s">
        <v>95</v>
      </c>
      <c r="C24" s="12" t="s">
        <v>96</v>
      </c>
      <c r="D24" s="18">
        <f>SUM(D25:D27)</f>
        <v>5519160800.5199995</v>
      </c>
      <c r="E24" s="29">
        <f>SUM(E25:E27)</f>
        <v>2170625995.4099998</v>
      </c>
      <c r="F24" s="29">
        <f t="shared" si="1"/>
        <v>-3348534805.1099997</v>
      </c>
      <c r="G24" s="19">
        <f t="shared" si="0"/>
        <v>39.328913830622398</v>
      </c>
      <c r="H24" s="29">
        <f>SUM(H25:H27)</f>
        <v>754932117.47000003</v>
      </c>
      <c r="I24" s="29">
        <f t="shared" si="2"/>
        <v>1415693877.9399998</v>
      </c>
    </row>
    <row r="25" spans="2:9" ht="15.75" x14ac:dyDescent="0.25">
      <c r="B25" s="13" t="s">
        <v>97</v>
      </c>
      <c r="C25" s="11" t="s">
        <v>98</v>
      </c>
      <c r="D25" s="26">
        <v>2962416369.0799999</v>
      </c>
      <c r="E25" s="26">
        <v>1133771162.4400001</v>
      </c>
      <c r="F25" s="26">
        <f t="shared" si="1"/>
        <v>-1828645206.6399999</v>
      </c>
      <c r="G25" s="21">
        <f t="shared" si="0"/>
        <v>38.271836946138023</v>
      </c>
      <c r="H25" s="43">
        <v>109094602.45999999</v>
      </c>
      <c r="I25" s="26">
        <f t="shared" si="2"/>
        <v>1024676559.98</v>
      </c>
    </row>
    <row r="26" spans="2:9" ht="15.75" x14ac:dyDescent="0.25">
      <c r="B26" s="13" t="s">
        <v>99</v>
      </c>
      <c r="C26" s="11" t="s">
        <v>100</v>
      </c>
      <c r="D26" s="26">
        <v>725072135.83000004</v>
      </c>
      <c r="E26" s="26">
        <v>228038100.34</v>
      </c>
      <c r="F26" s="26">
        <f t="shared" si="1"/>
        <v>-497034035.49000001</v>
      </c>
      <c r="G26" s="21">
        <f t="shared" si="0"/>
        <v>31.450401838840719</v>
      </c>
      <c r="H26" s="43">
        <v>18066388.629999999</v>
      </c>
      <c r="I26" s="26">
        <f t="shared" si="2"/>
        <v>209971711.71000001</v>
      </c>
    </row>
    <row r="27" spans="2:9" ht="15.75" x14ac:dyDescent="0.25">
      <c r="B27" s="13" t="s">
        <v>101</v>
      </c>
      <c r="C27" s="11" t="s">
        <v>102</v>
      </c>
      <c r="D27" s="26">
        <v>1831672295.6099999</v>
      </c>
      <c r="E27" s="26">
        <v>808816732.63</v>
      </c>
      <c r="F27" s="26">
        <f t="shared" si="1"/>
        <v>-1022855562.9799999</v>
      </c>
      <c r="G27" s="21">
        <f t="shared" si="0"/>
        <v>44.157283732931091</v>
      </c>
      <c r="H27" s="43">
        <v>627771126.38</v>
      </c>
      <c r="I27" s="26">
        <f t="shared" si="2"/>
        <v>181045606.25</v>
      </c>
    </row>
    <row r="28" spans="2:9" ht="15.75" x14ac:dyDescent="0.25">
      <c r="B28" s="10" t="s">
        <v>103</v>
      </c>
      <c r="C28" s="12" t="s">
        <v>104</v>
      </c>
      <c r="D28" s="18">
        <f>D29+D30+D31</f>
        <v>815180592.38999999</v>
      </c>
      <c r="E28" s="29">
        <f>E29+E30+E31</f>
        <v>184697071.75</v>
      </c>
      <c r="F28" s="29">
        <f t="shared" si="1"/>
        <v>-630483520.63999999</v>
      </c>
      <c r="G28" s="19">
        <f t="shared" si="0"/>
        <v>22.657196880570108</v>
      </c>
      <c r="H28" s="29">
        <f>SUM(H30:H31)</f>
        <v>18874694.079999998</v>
      </c>
      <c r="I28" s="29">
        <f t="shared" si="2"/>
        <v>165822377.67000002</v>
      </c>
    </row>
    <row r="29" spans="2:9" s="27" customFormat="1" ht="15.75" x14ac:dyDescent="0.25">
      <c r="B29" s="13" t="s">
        <v>160</v>
      </c>
      <c r="C29" s="11" t="s">
        <v>161</v>
      </c>
      <c r="D29" s="26">
        <v>0</v>
      </c>
      <c r="E29" s="26">
        <v>0</v>
      </c>
      <c r="F29" s="26">
        <f t="shared" si="1"/>
        <v>0</v>
      </c>
      <c r="G29" s="21"/>
      <c r="H29" s="43">
        <v>0</v>
      </c>
      <c r="I29" s="26">
        <f t="shared" si="2"/>
        <v>0</v>
      </c>
    </row>
    <row r="30" spans="2:9" ht="31.5" x14ac:dyDescent="0.25">
      <c r="B30" s="13" t="s">
        <v>105</v>
      </c>
      <c r="C30" s="11" t="s">
        <v>106</v>
      </c>
      <c r="D30" s="26">
        <v>2691978.56</v>
      </c>
      <c r="E30" s="26">
        <v>1860979.87</v>
      </c>
      <c r="F30" s="26">
        <f t="shared" si="1"/>
        <v>-830998.69</v>
      </c>
      <c r="G30" s="21">
        <f t="shared" si="0"/>
        <v>69.130560608922536</v>
      </c>
      <c r="H30" s="43">
        <v>2996000</v>
      </c>
      <c r="I30" s="26">
        <f t="shared" si="2"/>
        <v>-1135020.1299999999</v>
      </c>
    </row>
    <row r="31" spans="2:9" ht="31.5" x14ac:dyDescent="0.25">
      <c r="B31" s="13" t="s">
        <v>107</v>
      </c>
      <c r="C31" s="11" t="s">
        <v>108</v>
      </c>
      <c r="D31" s="26">
        <v>812488613.83000004</v>
      </c>
      <c r="E31" s="26">
        <v>182836091.88</v>
      </c>
      <c r="F31" s="26">
        <f t="shared" si="1"/>
        <v>-629652521.95000005</v>
      </c>
      <c r="G31" s="21">
        <f t="shared" si="0"/>
        <v>22.503218970432915</v>
      </c>
      <c r="H31" s="43">
        <v>15878694.08</v>
      </c>
      <c r="I31" s="26">
        <f t="shared" si="2"/>
        <v>166957397.79999998</v>
      </c>
    </row>
    <row r="32" spans="2:9" ht="15.75" x14ac:dyDescent="0.25">
      <c r="B32" s="10" t="s">
        <v>109</v>
      </c>
      <c r="C32" s="12" t="s">
        <v>110</v>
      </c>
      <c r="D32" s="18">
        <f>SUM(D33:D38)</f>
        <v>6920378694.9200001</v>
      </c>
      <c r="E32" s="29">
        <f>SUM(E33:E38)</f>
        <v>3943532052.3299999</v>
      </c>
      <c r="F32" s="29">
        <f t="shared" si="1"/>
        <v>-2976846642.5900002</v>
      </c>
      <c r="G32" s="19">
        <f t="shared" si="0"/>
        <v>56.984338952791767</v>
      </c>
      <c r="H32" s="29">
        <f>SUM(H33:H38)</f>
        <v>3289090260.3200006</v>
      </c>
      <c r="I32" s="29">
        <f t="shared" si="2"/>
        <v>654441792.00999928</v>
      </c>
    </row>
    <row r="33" spans="2:9" ht="15.75" x14ac:dyDescent="0.25">
      <c r="B33" s="13" t="s">
        <v>111</v>
      </c>
      <c r="C33" s="11" t="s">
        <v>112</v>
      </c>
      <c r="D33" s="26">
        <v>1704428873.3</v>
      </c>
      <c r="E33" s="26">
        <v>1160950234.8900001</v>
      </c>
      <c r="F33" s="26">
        <f t="shared" si="1"/>
        <v>-543478638.40999985</v>
      </c>
      <c r="G33" s="21">
        <f t="shared" si="0"/>
        <v>68.11373904047089</v>
      </c>
      <c r="H33" s="43">
        <v>1148547101.45</v>
      </c>
      <c r="I33" s="26">
        <f t="shared" si="2"/>
        <v>12403133.440000057</v>
      </c>
    </row>
    <row r="34" spans="2:9" ht="15.75" x14ac:dyDescent="0.25">
      <c r="B34" s="13" t="s">
        <v>113</v>
      </c>
      <c r="C34" s="11" t="s">
        <v>114</v>
      </c>
      <c r="D34" s="26">
        <v>4800416436.8900003</v>
      </c>
      <c r="E34" s="26">
        <v>2503927935.8600001</v>
      </c>
      <c r="F34" s="26">
        <f t="shared" si="1"/>
        <v>-2296488501.0300002</v>
      </c>
      <c r="G34" s="21">
        <f t="shared" si="0"/>
        <v>52.160639994020933</v>
      </c>
      <c r="H34" s="43">
        <v>1881356450.98</v>
      </c>
      <c r="I34" s="26">
        <f t="shared" si="2"/>
        <v>622571484.88000011</v>
      </c>
    </row>
    <row r="35" spans="2:9" ht="15.75" x14ac:dyDescent="0.25">
      <c r="B35" s="13" t="s">
        <v>115</v>
      </c>
      <c r="C35" s="11" t="s">
        <v>116</v>
      </c>
      <c r="D35" s="26">
        <v>281720510</v>
      </c>
      <c r="E35" s="26">
        <v>179740259.55000001</v>
      </c>
      <c r="F35" s="26">
        <f t="shared" si="1"/>
        <v>-101980250.44999999</v>
      </c>
      <c r="G35" s="21">
        <f t="shared" si="0"/>
        <v>63.800913731840112</v>
      </c>
      <c r="H35" s="43">
        <v>177757610.00999999</v>
      </c>
      <c r="I35" s="26">
        <f t="shared" si="2"/>
        <v>1982649.5400000215</v>
      </c>
    </row>
    <row r="36" spans="2:9" ht="31.5" x14ac:dyDescent="0.25">
      <c r="B36" s="13" t="s">
        <v>117</v>
      </c>
      <c r="C36" s="11" t="s">
        <v>118</v>
      </c>
      <c r="D36" s="26">
        <v>136000</v>
      </c>
      <c r="E36" s="26">
        <v>108000</v>
      </c>
      <c r="F36" s="26">
        <f t="shared" si="1"/>
        <v>-28000</v>
      </c>
      <c r="G36" s="21">
        <f t="shared" si="0"/>
        <v>79.411764705882348</v>
      </c>
      <c r="H36" s="43">
        <v>46000</v>
      </c>
      <c r="I36" s="26">
        <f t="shared" si="2"/>
        <v>62000</v>
      </c>
    </row>
    <row r="37" spans="2:9" ht="15.75" x14ac:dyDescent="0.25">
      <c r="B37" s="13" t="s">
        <v>119</v>
      </c>
      <c r="C37" s="11" t="s">
        <v>120</v>
      </c>
      <c r="D37" s="26">
        <v>35740310</v>
      </c>
      <c r="E37" s="26">
        <v>25075056.43</v>
      </c>
      <c r="F37" s="26">
        <f t="shared" si="1"/>
        <v>-10665253.57</v>
      </c>
      <c r="G37" s="21">
        <f t="shared" si="0"/>
        <v>70.159034518726898</v>
      </c>
      <c r="H37" s="43">
        <v>24278470.84</v>
      </c>
      <c r="I37" s="26">
        <f t="shared" si="2"/>
        <v>796585.58999999985</v>
      </c>
    </row>
    <row r="38" spans="2:9" ht="15.75" x14ac:dyDescent="0.25">
      <c r="B38" s="13" t="s">
        <v>121</v>
      </c>
      <c r="C38" s="11" t="s">
        <v>122</v>
      </c>
      <c r="D38" s="26">
        <v>97936564.730000004</v>
      </c>
      <c r="E38" s="26">
        <v>73730565.599999994</v>
      </c>
      <c r="F38" s="26">
        <f t="shared" si="1"/>
        <v>-24205999.13000001</v>
      </c>
      <c r="G38" s="21">
        <f t="shared" si="0"/>
        <v>75.284002255201415</v>
      </c>
      <c r="H38" s="43">
        <v>57104627.039999999</v>
      </c>
      <c r="I38" s="26">
        <f t="shared" si="2"/>
        <v>16625938.559999995</v>
      </c>
    </row>
    <row r="39" spans="2:9" ht="15.75" x14ac:dyDescent="0.25">
      <c r="B39" s="10" t="s">
        <v>123</v>
      </c>
      <c r="C39" s="12" t="s">
        <v>124</v>
      </c>
      <c r="D39" s="18">
        <f>SUM(D40:D41)</f>
        <v>689406958.64999998</v>
      </c>
      <c r="E39" s="29">
        <f>SUM(E40:E41)</f>
        <v>439337046.74000001</v>
      </c>
      <c r="F39" s="29">
        <f t="shared" si="1"/>
        <v>-250069911.90999997</v>
      </c>
      <c r="G39" s="19">
        <f t="shared" si="0"/>
        <v>63.726807689947307</v>
      </c>
      <c r="H39" s="29">
        <f>SUM(H40:H41)</f>
        <v>415401303.74000001</v>
      </c>
      <c r="I39" s="29">
        <f t="shared" si="2"/>
        <v>23935743</v>
      </c>
    </row>
    <row r="40" spans="2:9" ht="15.75" x14ac:dyDescent="0.25">
      <c r="B40" s="13" t="s">
        <v>125</v>
      </c>
      <c r="C40" s="11" t="s">
        <v>126</v>
      </c>
      <c r="D40" s="26">
        <v>673226898.64999998</v>
      </c>
      <c r="E40" s="26">
        <v>428747026.56</v>
      </c>
      <c r="F40" s="26">
        <f t="shared" si="1"/>
        <v>-244479872.08999997</v>
      </c>
      <c r="G40" s="21">
        <f t="shared" si="0"/>
        <v>63.685367803893826</v>
      </c>
      <c r="H40" s="43">
        <v>406032178.12</v>
      </c>
      <c r="I40" s="26">
        <f t="shared" si="2"/>
        <v>22714848.439999998</v>
      </c>
    </row>
    <row r="41" spans="2:9" ht="31.5" x14ac:dyDescent="0.25">
      <c r="B41" s="13" t="s">
        <v>127</v>
      </c>
      <c r="C41" s="11" t="s">
        <v>128</v>
      </c>
      <c r="D41" s="26">
        <v>16180060</v>
      </c>
      <c r="E41" s="26">
        <v>10590020.18</v>
      </c>
      <c r="F41" s="26">
        <f t="shared" si="1"/>
        <v>-5590039.8200000003</v>
      </c>
      <c r="G41" s="21">
        <f t="shared" si="0"/>
        <v>65.451056300162051</v>
      </c>
      <c r="H41" s="43">
        <v>9369125.6199999992</v>
      </c>
      <c r="I41" s="26">
        <f t="shared" si="2"/>
        <v>1220894.5600000005</v>
      </c>
    </row>
    <row r="42" spans="2:9" ht="15.75" x14ac:dyDescent="0.25">
      <c r="B42" s="10" t="s">
        <v>129</v>
      </c>
      <c r="C42" s="12" t="s">
        <v>130</v>
      </c>
      <c r="D42" s="18">
        <f>D43</f>
        <v>4910000</v>
      </c>
      <c r="E42" s="29">
        <f>E43</f>
        <v>3025832</v>
      </c>
      <c r="F42" s="29">
        <f t="shared" si="1"/>
        <v>-1884168</v>
      </c>
      <c r="G42" s="19">
        <f t="shared" si="0"/>
        <v>61.625906313645615</v>
      </c>
      <c r="H42" s="29">
        <f>H43</f>
        <v>1677533</v>
      </c>
      <c r="I42" s="29">
        <f t="shared" si="2"/>
        <v>1348299</v>
      </c>
    </row>
    <row r="43" spans="2:9" ht="15.75" x14ac:dyDescent="0.25">
      <c r="B43" s="13" t="s">
        <v>131</v>
      </c>
      <c r="C43" s="11" t="s">
        <v>132</v>
      </c>
      <c r="D43" s="26">
        <v>4910000</v>
      </c>
      <c r="E43" s="26">
        <v>3025832</v>
      </c>
      <c r="F43" s="26">
        <f t="shared" si="1"/>
        <v>-1884168</v>
      </c>
      <c r="G43" s="21">
        <f t="shared" si="0"/>
        <v>61.625906313645615</v>
      </c>
      <c r="H43" s="43">
        <v>1677533</v>
      </c>
      <c r="I43" s="26">
        <f t="shared" si="2"/>
        <v>1348299</v>
      </c>
    </row>
    <row r="44" spans="2:9" ht="15.75" x14ac:dyDescent="0.25">
      <c r="B44" s="10" t="s">
        <v>133</v>
      </c>
      <c r="C44" s="12" t="s">
        <v>134</v>
      </c>
      <c r="D44" s="18">
        <f>SUM(D45:D47)</f>
        <v>211875458.5</v>
      </c>
      <c r="E44" s="29">
        <f>SUM(E45:E47)</f>
        <v>156314870.76999998</v>
      </c>
      <c r="F44" s="29">
        <f t="shared" si="1"/>
        <v>-55560587.730000019</v>
      </c>
      <c r="G44" s="19">
        <f t="shared" si="0"/>
        <v>73.776770503130251</v>
      </c>
      <c r="H44" s="29">
        <f>SUM(H45:H47)</f>
        <v>104701440.80000001</v>
      </c>
      <c r="I44" s="29">
        <f t="shared" si="2"/>
        <v>51613429.969999969</v>
      </c>
    </row>
    <row r="45" spans="2:9" ht="15.75" x14ac:dyDescent="0.25">
      <c r="B45" s="13" t="s">
        <v>135</v>
      </c>
      <c r="C45" s="11" t="s">
        <v>136</v>
      </c>
      <c r="D45" s="26">
        <v>15715614</v>
      </c>
      <c r="E45" s="26">
        <v>10579171.09</v>
      </c>
      <c r="F45" s="26">
        <f t="shared" si="1"/>
        <v>-5136442.91</v>
      </c>
      <c r="G45" s="21">
        <f t="shared" si="0"/>
        <v>67.316307781547707</v>
      </c>
      <c r="H45" s="43">
        <v>10492289.699999999</v>
      </c>
      <c r="I45" s="26">
        <f t="shared" si="2"/>
        <v>86881.390000000596</v>
      </c>
    </row>
    <row r="46" spans="2:9" ht="15.75" x14ac:dyDescent="0.25">
      <c r="B46" s="13" t="s">
        <v>137</v>
      </c>
      <c r="C46" s="11" t="s">
        <v>138</v>
      </c>
      <c r="D46" s="26">
        <v>20051000</v>
      </c>
      <c r="E46" s="26">
        <v>19989072.02</v>
      </c>
      <c r="F46" s="26">
        <f t="shared" si="1"/>
        <v>-61927.980000000447</v>
      </c>
      <c r="G46" s="21">
        <f t="shared" si="0"/>
        <v>99.691147673432738</v>
      </c>
      <c r="H46" s="43">
        <v>55448334.969999999</v>
      </c>
      <c r="I46" s="26">
        <f t="shared" si="2"/>
        <v>-35459262.950000003</v>
      </c>
    </row>
    <row r="47" spans="2:9" ht="15.75" x14ac:dyDescent="0.25">
      <c r="B47" s="13" t="s">
        <v>139</v>
      </c>
      <c r="C47" s="11" t="s">
        <v>140</v>
      </c>
      <c r="D47" s="26">
        <v>176108844.5</v>
      </c>
      <c r="E47" s="26">
        <v>125746627.66</v>
      </c>
      <c r="F47" s="26">
        <f t="shared" si="1"/>
        <v>-50362216.840000004</v>
      </c>
      <c r="G47" s="21">
        <f t="shared" si="0"/>
        <v>71.4027895742624</v>
      </c>
      <c r="H47" s="43">
        <v>38760816.130000003</v>
      </c>
      <c r="I47" s="26">
        <f t="shared" si="2"/>
        <v>86985811.530000001</v>
      </c>
    </row>
    <row r="48" spans="2:9" ht="15.75" x14ac:dyDescent="0.25">
      <c r="B48" s="10" t="s">
        <v>141</v>
      </c>
      <c r="C48" s="12" t="s">
        <v>142</v>
      </c>
      <c r="D48" s="18">
        <f>SUM(D49:D52)</f>
        <v>661812711.63</v>
      </c>
      <c r="E48" s="29">
        <f>SUM(E49:E52)</f>
        <v>401259768.12</v>
      </c>
      <c r="F48" s="29">
        <f t="shared" si="1"/>
        <v>-260552943.50999999</v>
      </c>
      <c r="G48" s="19">
        <f t="shared" si="0"/>
        <v>60.630411152382415</v>
      </c>
      <c r="H48" s="29">
        <f>SUM(H49:H52)</f>
        <v>293153608.64000005</v>
      </c>
      <c r="I48" s="29">
        <f t="shared" si="2"/>
        <v>108106159.47999996</v>
      </c>
    </row>
    <row r="49" spans="2:9" ht="15.75" x14ac:dyDescent="0.25">
      <c r="B49" s="13" t="s">
        <v>143</v>
      </c>
      <c r="C49" s="11" t="s">
        <v>144</v>
      </c>
      <c r="D49" s="26">
        <v>309632083.36000001</v>
      </c>
      <c r="E49" s="26">
        <v>193270688.16</v>
      </c>
      <c r="F49" s="26">
        <f t="shared" si="1"/>
        <v>-116361395.20000002</v>
      </c>
      <c r="G49" s="21">
        <f t="shared" si="0"/>
        <v>62.419464437504658</v>
      </c>
      <c r="H49" s="43">
        <v>178883895.61000001</v>
      </c>
      <c r="I49" s="26">
        <f t="shared" si="2"/>
        <v>14386792.549999982</v>
      </c>
    </row>
    <row r="50" spans="2:9" ht="15.75" x14ac:dyDescent="0.25">
      <c r="B50" s="13" t="s">
        <v>145</v>
      </c>
      <c r="C50" s="11" t="s">
        <v>146</v>
      </c>
      <c r="D50" s="26">
        <v>2820800</v>
      </c>
      <c r="E50" s="26">
        <v>1587816.31</v>
      </c>
      <c r="F50" s="26">
        <f t="shared" si="1"/>
        <v>-1232983.69</v>
      </c>
      <c r="G50" s="21">
        <f t="shared" si="0"/>
        <v>56.289574234259788</v>
      </c>
      <c r="H50" s="43">
        <v>1778000.36</v>
      </c>
      <c r="I50" s="26">
        <f t="shared" si="2"/>
        <v>-190184.05000000005</v>
      </c>
    </row>
    <row r="51" spans="2:9" ht="15.75" x14ac:dyDescent="0.25">
      <c r="B51" s="13" t="s">
        <v>147</v>
      </c>
      <c r="C51" s="11" t="s">
        <v>148</v>
      </c>
      <c r="D51" s="26">
        <v>334763295.67000002</v>
      </c>
      <c r="E51" s="26">
        <v>196171400.93000001</v>
      </c>
      <c r="F51" s="26">
        <f t="shared" si="1"/>
        <v>-138591894.74000001</v>
      </c>
      <c r="G51" s="21">
        <f t="shared" si="0"/>
        <v>58.600032759678676</v>
      </c>
      <c r="H51" s="43">
        <v>103593876.06</v>
      </c>
      <c r="I51" s="26">
        <f t="shared" si="2"/>
        <v>92577524.870000005</v>
      </c>
    </row>
    <row r="52" spans="2:9" ht="31.5" x14ac:dyDescent="0.25">
      <c r="B52" s="13" t="s">
        <v>149</v>
      </c>
      <c r="C52" s="11" t="s">
        <v>150</v>
      </c>
      <c r="D52" s="26">
        <v>14596532.6</v>
      </c>
      <c r="E52" s="26">
        <v>10229862.720000001</v>
      </c>
      <c r="F52" s="26">
        <f t="shared" si="1"/>
        <v>-4366669.879999999</v>
      </c>
      <c r="G52" s="21">
        <f t="shared" si="0"/>
        <v>70.084197393564565</v>
      </c>
      <c r="H52" s="43">
        <v>8897836.6099999994</v>
      </c>
      <c r="I52" s="26">
        <f t="shared" si="2"/>
        <v>1332026.1100000013</v>
      </c>
    </row>
    <row r="53" spans="2:9" ht="31.5" x14ac:dyDescent="0.25">
      <c r="B53" s="10" t="s">
        <v>151</v>
      </c>
      <c r="C53" s="12" t="s">
        <v>152</v>
      </c>
      <c r="D53" s="18">
        <f>D54</f>
        <v>41227967.259999998</v>
      </c>
      <c r="E53" s="29">
        <f>E54</f>
        <v>213287.67</v>
      </c>
      <c r="F53" s="29">
        <f t="shared" si="1"/>
        <v>-41014679.589999996</v>
      </c>
      <c r="G53" s="19">
        <f t="shared" si="0"/>
        <v>0.51733734203998682</v>
      </c>
      <c r="H53" s="29">
        <f>H54</f>
        <v>534170.71</v>
      </c>
      <c r="I53" s="29">
        <f t="shared" si="2"/>
        <v>-320883.03999999992</v>
      </c>
    </row>
    <row r="54" spans="2:9" ht="31.5" x14ac:dyDescent="0.25">
      <c r="B54" s="13" t="s">
        <v>153</v>
      </c>
      <c r="C54" s="11" t="s">
        <v>154</v>
      </c>
      <c r="D54" s="26">
        <v>41227967.259999998</v>
      </c>
      <c r="E54" s="26">
        <v>213287.67</v>
      </c>
      <c r="F54" s="26">
        <f t="shared" si="1"/>
        <v>-41014679.589999996</v>
      </c>
      <c r="G54" s="21">
        <f t="shared" si="0"/>
        <v>0.51733734203998682</v>
      </c>
      <c r="H54" s="43">
        <v>534170.71</v>
      </c>
      <c r="I54" s="26">
        <f t="shared" si="2"/>
        <v>-320883.03999999992</v>
      </c>
    </row>
    <row r="55" spans="2:9" ht="15.75" x14ac:dyDescent="0.25">
      <c r="B55" s="10" t="s">
        <v>59</v>
      </c>
      <c r="C55" s="12" t="s">
        <v>155</v>
      </c>
      <c r="D55" s="29">
        <f>D53+D48+D44+D42+D39+D32+D28+D24+D18+D14+D12+D6</f>
        <v>17162622854.699999</v>
      </c>
      <c r="E55" s="29">
        <f>E53+E48+E44+E42+E39+E32+E28+E24+E18+E14+E12+E6</f>
        <v>8863443860.0799999</v>
      </c>
      <c r="F55" s="29">
        <f>F53+F48+F44+F42+F39+F32+F28+F24+F18+F14+F12+F6</f>
        <v>-8299178994.6199999</v>
      </c>
      <c r="G55" s="19">
        <f t="shared" si="0"/>
        <v>51.643877134156902</v>
      </c>
      <c r="H55" s="29">
        <f>H53+H48+H44+H42+H39+H32+H28+H24+H18+H14+H12+H6</f>
        <v>6095047880.2600002</v>
      </c>
      <c r="I55" s="29">
        <f t="shared" si="2"/>
        <v>2768395979.8199997</v>
      </c>
    </row>
    <row r="56" spans="2:9" x14ac:dyDescent="0.25">
      <c r="H56" s="40"/>
    </row>
    <row r="57" spans="2:9" x14ac:dyDescent="0.25">
      <c r="D57" s="8"/>
      <c r="E57" s="8"/>
      <c r="G57" s="8"/>
      <c r="H57" s="8"/>
      <c r="I57" s="8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scale="56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bobyleva</dc:creator>
  <cp:lastModifiedBy>Denisova Marina</cp:lastModifiedBy>
  <cp:lastPrinted>2023-08-03T09:10:34Z</cp:lastPrinted>
  <dcterms:created xsi:type="dcterms:W3CDTF">2021-02-17T08:35:14Z</dcterms:created>
  <dcterms:modified xsi:type="dcterms:W3CDTF">2023-10-06T14:01:17Z</dcterms:modified>
</cp:coreProperties>
</file>